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7.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8.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9.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5E89C223-F89E-40DF-84AA-AA77BAE6F2BB}" xr6:coauthVersionLast="47" xr6:coauthVersionMax="47" xr10:uidLastSave="{00000000-0000-0000-0000-000000000000}"/>
  <workbookProtection workbookAlgorithmName="SHA-512" workbookHashValue="q4H6pS3TaN3AIQz6I8PGB1s2W/MC+9h/ppyyR7E49lsqXuG9lWWWiSSzU8ekXg/9+ci43dCgusyrirfpPdZFxw==" workbookSaltValue="XFuqFSDatU+h1Y01l6iyJQ==" workbookSpinCount="100000" lockStructure="1"/>
  <bookViews>
    <workbookView xWindow="1380" yWindow="885" windowWidth="24975" windowHeight="11385" xr2:uid="{C00008B4-A905-443A-A742-44C393D53F77}"/>
  </bookViews>
  <sheets>
    <sheet name="様式95_外来・在宅ベースアップ評価料（Ⅰ）" sheetId="6" r:id="rId1"/>
    <sheet name="様式96_外来・在宅ベースアップ評価料（Ⅱ）" sheetId="7" r:id="rId2"/>
    <sheet name="様式97_入院ベースアップ評価料" sheetId="4" r:id="rId3"/>
    <sheet name="様式98_賃金改善実績報告書（表紙）" sheetId="19" r:id="rId4"/>
    <sheet name="別添_計画書（病院及び有床診療所）" sheetId="9" r:id="rId5"/>
    <sheet name="（別添）_計画書（無床診療所及びⅡを算定する有床診療所）" sheetId="11" r:id="rId6"/>
    <sheet name="（別添）_計画書（歯科診療所及びⅡを算定する有床診療所）" sheetId="18" r:id="rId7"/>
    <sheet name="（別添）_実績報告書（病院及び有床診療所）" sheetId="3" r:id="rId8"/>
    <sheet name="（別添）_実績報告書（無床診療所及びⅡを算定する有床診療所）" sheetId="12" r:id="rId9"/>
    <sheet name="（別添）_実績報告書（歯科診療所及びⅡを算定する有床診療所）" sheetId="15" r:id="rId10"/>
    <sheet name="（参考）賃金引き上げ計画書作成のための計算シート" sheetId="13" r:id="rId11"/>
    <sheet name="医療機関集計用シート（横）" sheetId="21" state="hidden" r:id="rId12"/>
    <sheet name="リスト（入院）" sheetId="5" state="hidden" r:id="rId13"/>
    <sheet name="リスト（外来）" sheetId="8" state="hidden" r:id="rId14"/>
  </sheets>
  <externalReferences>
    <externalReference r:id="rId15"/>
    <externalReference r:id="rId16"/>
    <externalReference r:id="rId17"/>
    <externalReference r:id="rId18"/>
    <externalReference r:id="rId19"/>
  </externalReferences>
  <definedNames>
    <definedName name="_new1">[1]【参考】サービス名一覧!$A$4:$A$27</definedName>
    <definedName name="erea">#REF!</definedName>
    <definedName name="new">#REF!</definedName>
    <definedName name="_xlnm.Print_Area" localSheetId="10">'（参考）賃金引き上げ計画書作成のための計算シート'!$A$1:$AG$104</definedName>
    <definedName name="_xlnm.Print_Area" localSheetId="6">'（別添）_計画書（歯科診療所及びⅡを算定する有床診療所）'!$A$1:$AG$169</definedName>
    <definedName name="_xlnm.Print_Area" localSheetId="5">'（別添）_計画書（無床診療所及びⅡを算定する有床診療所）'!$A$1:$AG$170</definedName>
    <definedName name="_xlnm.Print_Area" localSheetId="9">'（別添）_実績報告書（歯科診療所及びⅡを算定する有床診療所）'!$A$1:$AG$150</definedName>
    <definedName name="_xlnm.Print_Area" localSheetId="7">'（別添）_実績報告書（病院及び有床診療所）'!$A$1:$AG$155</definedName>
    <definedName name="_xlnm.Print_Area" localSheetId="8">'（別添）_実績報告書（無床診療所及びⅡを算定する有床診療所）'!$A$1:$AG$150</definedName>
    <definedName name="_xlnm.Print_Area" localSheetId="4">'別添_計画書（病院及び有床診療所）'!$A$1:$AH$167</definedName>
    <definedName name="_xlnm.Print_Area" localSheetId="0">'様式95_外来・在宅ベースアップ評価料（Ⅰ）'!$A$1:$AE$31</definedName>
    <definedName name="_xlnm.Print_Area" localSheetId="1">'様式96_外来・在宅ベースアップ評価料（Ⅱ）'!$A$1:$AJ$154</definedName>
    <definedName name="_xlnm.Print_Area" localSheetId="2">様式97_入院ベースアップ評価料!$A$1:$AJ$127</definedName>
    <definedName name="www" localSheetId="3">#REF!</definedName>
    <definedName name="www">#REF!</definedName>
    <definedName name="Z_37B6CBE4_2B19_49FC_BFEF_B891579D40C9_.wvu.PrintArea" localSheetId="0" hidden="1">'様式95_外来・在宅ベースアップ評価料（Ⅰ）'!$A$1:$T$22</definedName>
    <definedName name="Z_37B6CBE4_2B19_49FC_BFEF_B891579D40C9_.wvu.PrintArea" localSheetId="1" hidden="1">'様式96_外来・在宅ベースアップ評価料（Ⅱ）'!$A$1:$T$105</definedName>
    <definedName name="Z_37B6CBE4_2B19_49FC_BFEF_B891579D40C9_.wvu.PrintArea" localSheetId="2" hidden="1">様式97_入院ベースアップ評価料!$A$1:$T$83</definedName>
    <definedName name="Z_5D805DA5_5B83_4DA7_AD1F_0A528C0D7036_.wvu.PrintArea" localSheetId="0" hidden="1">'様式95_外来・在宅ベースアップ評価料（Ⅰ）'!$A$1:$T$22</definedName>
    <definedName name="Z_5D805DA5_5B83_4DA7_AD1F_0A528C0D7036_.wvu.PrintArea" localSheetId="1" hidden="1">'様式96_外来・在宅ベースアップ評価料（Ⅱ）'!$A$1:$T$105</definedName>
    <definedName name="Z_5D805DA5_5B83_4DA7_AD1F_0A528C0D7036_.wvu.PrintArea" localSheetId="2" hidden="1">様式97_入院ベースアップ評価料!$A$1:$T$83</definedName>
    <definedName name="Z_69CDDE8E_4570_4BA1_94E3_16D081512935_.wvu.PrintArea" localSheetId="0" hidden="1">'様式95_外来・在宅ベースアップ評価料（Ⅰ）'!$A$1:$T$22</definedName>
    <definedName name="Z_69CDDE8E_4570_4BA1_94E3_16D081512935_.wvu.PrintArea" localSheetId="1" hidden="1">'様式96_外来・在宅ベースアップ評価料（Ⅱ）'!$A$1:$T$105</definedName>
    <definedName name="Z_69CDDE8E_4570_4BA1_94E3_16D081512935_.wvu.PrintArea" localSheetId="2" hidden="1">様式97_入院ベースアップ評価料!$A$1:$T$83</definedName>
    <definedName name="Z_73BCDB9B_F610_4914_B01C_136D6132314D_.wvu.PrintArea" localSheetId="0" hidden="1">'様式95_外来・在宅ベースアップ評価料（Ⅰ）'!$A$1:$T$22</definedName>
    <definedName name="Z_73BCDB9B_F610_4914_B01C_136D6132314D_.wvu.PrintArea" localSheetId="1" hidden="1">'様式96_外来・在宅ベースアップ評価料（Ⅱ）'!$A$1:$T$105</definedName>
    <definedName name="Z_73BCDB9B_F610_4914_B01C_136D6132314D_.wvu.PrintArea" localSheetId="2" hidden="1">様式97_入院ベースアップ評価料!$A$1:$T$83</definedName>
    <definedName name="Z_B54DE1DF_A17A_4AD2_83A8_C44B3EE7B785_.wvu.PrintArea" localSheetId="0" hidden="1">'様式95_外来・在宅ベースアップ評価料（Ⅰ）'!$A$1:$T$22</definedName>
    <definedName name="Z_B54DE1DF_A17A_4AD2_83A8_C44B3EE7B785_.wvu.PrintArea" localSheetId="1" hidden="1">'様式96_外来・在宅ベースアップ評価料（Ⅱ）'!$A$1:$T$105</definedName>
    <definedName name="Z_B54DE1DF_A17A_4AD2_83A8_C44B3EE7B785_.wvu.PrintArea" localSheetId="2" hidden="1">様式97_入院ベースアップ評価料!$A$1:$T$83</definedName>
    <definedName name="サービス" localSheetId="3">#REF!</definedName>
    <definedName name="サービス">#REF!</definedName>
    <definedName name="サービス種別">[2]サービス種類一覧!$B$4:$B$20</definedName>
    <definedName name="サービス種類">[3]サービス種類一覧!$C$4:$C$20</definedName>
    <definedName name="サービス名" localSheetId="3">#REF!</definedName>
    <definedName name="サービス名">#REF!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3">#REF!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3" i="9" l="1"/>
  <c r="J31" i="7"/>
  <c r="ACN2" i="21"/>
  <c r="ACM2" i="21"/>
  <c r="ACL2" i="21"/>
  <c r="ACK2" i="21"/>
  <c r="ACI2" i="21"/>
  <c r="ACH2" i="21"/>
  <c r="ACE2" i="21"/>
  <c r="ACD2" i="21"/>
  <c r="ABY2" i="21"/>
  <c r="ABX2" i="21"/>
  <c r="ABU2" i="21"/>
  <c r="ABT2" i="21"/>
  <c r="ABO2" i="21"/>
  <c r="ABN2" i="21"/>
  <c r="ABL2" i="21"/>
  <c r="ABH2" i="21"/>
  <c r="ABG2" i="21"/>
  <c r="ABE2" i="21"/>
  <c r="ABA2" i="21"/>
  <c r="AAZ2" i="21"/>
  <c r="AAX2" i="21"/>
  <c r="AAT2" i="21"/>
  <c r="AAS2" i="21"/>
  <c r="AAQ2" i="21"/>
  <c r="AAM2" i="21"/>
  <c r="AAL2" i="21"/>
  <c r="AAJ2" i="21"/>
  <c r="AAG2" i="21"/>
  <c r="AAE2" i="21"/>
  <c r="AAD2" i="21"/>
  <c r="AAC2" i="21"/>
  <c r="AAB2" i="21"/>
  <c r="ZZ2" i="21"/>
  <c r="ZY2" i="21"/>
  <c r="ZW2" i="21"/>
  <c r="ZV2" i="21"/>
  <c r="ZK2" i="21"/>
  <c r="ZJ2" i="21"/>
  <c r="ZI2" i="21"/>
  <c r="ZH2" i="21"/>
  <c r="ZG2" i="21"/>
  <c r="ZF2" i="21"/>
  <c r="ZE2" i="21"/>
  <c r="ZD2" i="21"/>
  <c r="ZA2" i="21"/>
  <c r="YZ2" i="21"/>
  <c r="YY2" i="21"/>
  <c r="YX2" i="21"/>
  <c r="YW2" i="21"/>
  <c r="YT2" i="21"/>
  <c r="YS2" i="21"/>
  <c r="YR2" i="21"/>
  <c r="YQ2" i="21"/>
  <c r="YP2" i="21"/>
  <c r="YM2" i="21"/>
  <c r="YL2" i="21"/>
  <c r="YK2" i="21"/>
  <c r="YJ2" i="21"/>
  <c r="YI2" i="21"/>
  <c r="YF2" i="21"/>
  <c r="YE2" i="21"/>
  <c r="YD2" i="21"/>
  <c r="YA2" i="21"/>
  <c r="XY2" i="21"/>
  <c r="XX2" i="21"/>
  <c r="XP2" i="21"/>
  <c r="XM2" i="21"/>
  <c r="XL2" i="21"/>
  <c r="XK2" i="21"/>
  <c r="XJ2" i="21"/>
  <c r="XH2" i="21"/>
  <c r="XG2" i="21"/>
  <c r="XD2" i="21"/>
  <c r="XC2" i="21"/>
  <c r="WX2" i="21"/>
  <c r="WW2" i="21"/>
  <c r="WT2" i="21"/>
  <c r="WS2" i="21"/>
  <c r="WN2" i="21"/>
  <c r="WM2" i="21"/>
  <c r="WK2" i="21"/>
  <c r="WG2" i="21"/>
  <c r="WF2" i="21"/>
  <c r="WD2" i="21"/>
  <c r="VZ2" i="21"/>
  <c r="VY2" i="21"/>
  <c r="VW2" i="21"/>
  <c r="VS2" i="21"/>
  <c r="VR2" i="21"/>
  <c r="VP2" i="21"/>
  <c r="VL2" i="21"/>
  <c r="VK2" i="21"/>
  <c r="VI2" i="21"/>
  <c r="VF2" i="21"/>
  <c r="VD2" i="21"/>
  <c r="VC2" i="21"/>
  <c r="VB2" i="21"/>
  <c r="VA2" i="21"/>
  <c r="UY2" i="21"/>
  <c r="UX2" i="21"/>
  <c r="UV2" i="21"/>
  <c r="UU2" i="21"/>
  <c r="UJ2" i="21"/>
  <c r="UI2" i="21"/>
  <c r="UH2" i="21"/>
  <c r="UG2" i="21"/>
  <c r="UF2" i="21"/>
  <c r="UE2" i="21"/>
  <c r="UD2" i="21"/>
  <c r="UC2" i="21"/>
  <c r="TZ2" i="21"/>
  <c r="TY2" i="21"/>
  <c r="TX2" i="21"/>
  <c r="TW2" i="21"/>
  <c r="TV2" i="21"/>
  <c r="TS2" i="21"/>
  <c r="TR2" i="21"/>
  <c r="TQ2" i="21"/>
  <c r="TP2" i="21"/>
  <c r="TO2" i="21"/>
  <c r="TL2" i="21"/>
  <c r="TK2" i="21"/>
  <c r="TJ2" i="21"/>
  <c r="TI2" i="21"/>
  <c r="TH2" i="21"/>
  <c r="TE2" i="21"/>
  <c r="TD2" i="21"/>
  <c r="TC2" i="21"/>
  <c r="SZ2" i="21"/>
  <c r="SX2" i="21"/>
  <c r="SW2" i="21"/>
  <c r="SO2" i="21"/>
  <c r="SL2" i="21"/>
  <c r="SK2" i="21"/>
  <c r="SJ2" i="21"/>
  <c r="SI2" i="21"/>
  <c r="SG2" i="21"/>
  <c r="SF2" i="21"/>
  <c r="SC2" i="21"/>
  <c r="SB2" i="21"/>
  <c r="RW2" i="21"/>
  <c r="RV2" i="21"/>
  <c r="RS2" i="21"/>
  <c r="RR2" i="21"/>
  <c r="RM2" i="21"/>
  <c r="RL2" i="21"/>
  <c r="RJ2" i="21"/>
  <c r="RF2" i="21"/>
  <c r="RE2" i="21"/>
  <c r="RC2" i="21"/>
  <c r="QY2" i="21"/>
  <c r="QX2" i="21"/>
  <c r="QV2" i="21"/>
  <c r="QR2" i="21"/>
  <c r="QQ2" i="21"/>
  <c r="QO2" i="21"/>
  <c r="QK2" i="21"/>
  <c r="QJ2" i="21"/>
  <c r="QH2" i="21"/>
  <c r="QD2" i="21"/>
  <c r="QC2" i="21"/>
  <c r="QA2" i="21"/>
  <c r="PX2" i="21"/>
  <c r="PV2" i="21"/>
  <c r="PU2" i="21"/>
  <c r="PT2" i="21"/>
  <c r="PS2" i="21"/>
  <c r="PQ2" i="21"/>
  <c r="PP2" i="21"/>
  <c r="PN2" i="21"/>
  <c r="PM2" i="21"/>
  <c r="PG2" i="21"/>
  <c r="PF2" i="21"/>
  <c r="PE2" i="21"/>
  <c r="PD2" i="21"/>
  <c r="PB2" i="21"/>
  <c r="PA2" i="21"/>
  <c r="OZ2" i="21"/>
  <c r="OY2" i="21"/>
  <c r="OX2" i="21"/>
  <c r="OV2" i="21"/>
  <c r="OU2" i="21"/>
  <c r="OT2" i="21"/>
  <c r="OS2" i="21"/>
  <c r="OR2" i="21"/>
  <c r="OP2" i="21"/>
  <c r="OO2" i="21"/>
  <c r="ON2" i="21"/>
  <c r="OM2" i="21"/>
  <c r="OL2" i="21"/>
  <c r="OI2" i="21"/>
  <c r="OH2" i="21"/>
  <c r="OD2" i="21"/>
  <c r="OC2" i="21"/>
  <c r="NU2" i="21"/>
  <c r="NR2" i="21"/>
  <c r="NQ2" i="21"/>
  <c r="NP2" i="21"/>
  <c r="NO2" i="21"/>
  <c r="NN2" i="21"/>
  <c r="NM2" i="21"/>
  <c r="NL2" i="21"/>
  <c r="NK2" i="21"/>
  <c r="NJ2" i="21"/>
  <c r="NH2" i="21"/>
  <c r="NG2" i="21"/>
  <c r="ND2" i="21"/>
  <c r="NC2" i="21"/>
  <c r="NB2" i="21"/>
  <c r="NA2" i="21"/>
  <c r="MZ2" i="21"/>
  <c r="MX2" i="21"/>
  <c r="MW2" i="21"/>
  <c r="MT2" i="21"/>
  <c r="MS2" i="21"/>
  <c r="MR2" i="21"/>
  <c r="MQ2" i="21"/>
  <c r="MP2" i="21"/>
  <c r="MN2" i="21"/>
  <c r="MM2" i="21"/>
  <c r="MK2" i="21"/>
  <c r="MJ2" i="21"/>
  <c r="MI2" i="21"/>
  <c r="MG2" i="21"/>
  <c r="MF2" i="21"/>
  <c r="MD2" i="21"/>
  <c r="MC2" i="21"/>
  <c r="MB2" i="21"/>
  <c r="LZ2" i="21"/>
  <c r="LY2" i="21"/>
  <c r="LW2" i="21"/>
  <c r="LV2" i="21"/>
  <c r="LU2" i="21"/>
  <c r="LS2" i="21"/>
  <c r="LR2" i="21"/>
  <c r="LP2" i="21"/>
  <c r="LO2" i="21"/>
  <c r="LN2" i="21"/>
  <c r="LL2" i="21"/>
  <c r="LK2" i="21"/>
  <c r="LI2" i="21"/>
  <c r="LH2" i="21"/>
  <c r="LG2" i="21"/>
  <c r="LE2" i="21"/>
  <c r="LD2" i="21"/>
  <c r="LB2" i="21"/>
  <c r="KZ2" i="21"/>
  <c r="KY2" i="21"/>
  <c r="KO2" i="21"/>
  <c r="KM2" i="21"/>
  <c r="KL2" i="21"/>
  <c r="KK2" i="21"/>
  <c r="KJ2" i="21"/>
  <c r="KH2" i="21"/>
  <c r="KG2" i="21"/>
  <c r="KF2" i="21"/>
  <c r="KE2" i="21"/>
  <c r="KD2" i="21"/>
  <c r="KA2" i="21"/>
  <c r="JZ2" i="21"/>
  <c r="JY2" i="21"/>
  <c r="JX2" i="21"/>
  <c r="JW2" i="21"/>
  <c r="JV2" i="21"/>
  <c r="JU2" i="21"/>
  <c r="JT2" i="21"/>
  <c r="JS2" i="21"/>
  <c r="JQ2" i="21"/>
  <c r="JP2" i="21"/>
  <c r="JM2" i="21"/>
  <c r="JL2" i="21"/>
  <c r="JK2" i="21"/>
  <c r="JJ2" i="21"/>
  <c r="JI2" i="21"/>
  <c r="JG2" i="21"/>
  <c r="JF2" i="21"/>
  <c r="JC2" i="21"/>
  <c r="JB2" i="21"/>
  <c r="JA2" i="21"/>
  <c r="IZ2" i="21"/>
  <c r="IY2" i="21"/>
  <c r="IW2" i="21"/>
  <c r="IV2" i="21"/>
  <c r="IT2" i="21"/>
  <c r="IS2" i="21"/>
  <c r="IR2" i="21"/>
  <c r="IP2" i="21"/>
  <c r="IO2" i="21"/>
  <c r="IM2" i="21"/>
  <c r="IL2" i="21"/>
  <c r="IK2" i="21"/>
  <c r="II2" i="21"/>
  <c r="IH2" i="21"/>
  <c r="IF2" i="21"/>
  <c r="IE2" i="21"/>
  <c r="ID2" i="21"/>
  <c r="IB2" i="21"/>
  <c r="IA2" i="21"/>
  <c r="HY2" i="21"/>
  <c r="HX2" i="21"/>
  <c r="HW2" i="21"/>
  <c r="HU2" i="21"/>
  <c r="HT2" i="21"/>
  <c r="HR2" i="21"/>
  <c r="HQ2" i="21"/>
  <c r="HP2" i="21"/>
  <c r="HN2" i="21"/>
  <c r="HM2" i="21"/>
  <c r="HK2" i="21"/>
  <c r="HI2" i="21"/>
  <c r="HH2" i="21"/>
  <c r="GX2" i="21"/>
  <c r="GV2" i="21"/>
  <c r="GU2" i="21"/>
  <c r="GT2" i="21"/>
  <c r="GS2" i="21"/>
  <c r="GQ2" i="21"/>
  <c r="GP2" i="21"/>
  <c r="GO2" i="21"/>
  <c r="GN2" i="21"/>
  <c r="GM2" i="21"/>
  <c r="GJ2" i="21"/>
  <c r="GI2" i="21"/>
  <c r="GH2" i="21"/>
  <c r="GG2" i="21"/>
  <c r="GF2" i="21"/>
  <c r="GE2" i="21"/>
  <c r="GD2" i="21"/>
  <c r="GC2" i="21"/>
  <c r="GB2" i="21"/>
  <c r="FZ2" i="21"/>
  <c r="FY2" i="21"/>
  <c r="FV2" i="21"/>
  <c r="FU2" i="21"/>
  <c r="FT2" i="21"/>
  <c r="FS2" i="21"/>
  <c r="FR2" i="21"/>
  <c r="FP2" i="21"/>
  <c r="FO2" i="21"/>
  <c r="FL2" i="21"/>
  <c r="FK2" i="21"/>
  <c r="FJ2" i="21"/>
  <c r="FI2" i="21"/>
  <c r="FH2" i="21"/>
  <c r="FF2" i="21"/>
  <c r="FE2" i="21"/>
  <c r="FC2" i="21"/>
  <c r="FB2" i="21"/>
  <c r="FA2" i="21"/>
  <c r="EY2" i="21"/>
  <c r="EX2" i="21"/>
  <c r="EV2" i="21"/>
  <c r="EU2" i="21"/>
  <c r="ET2" i="21"/>
  <c r="ER2" i="21"/>
  <c r="EQ2" i="21"/>
  <c r="EO2" i="21"/>
  <c r="EN2" i="21"/>
  <c r="EM2" i="21"/>
  <c r="EK2" i="21"/>
  <c r="EJ2" i="21"/>
  <c r="EH2" i="21"/>
  <c r="EG2" i="21"/>
  <c r="EF2" i="21"/>
  <c r="ED2" i="21"/>
  <c r="EC2" i="21"/>
  <c r="EA2" i="21"/>
  <c r="DZ2" i="21"/>
  <c r="DY2" i="21"/>
  <c r="DW2" i="21"/>
  <c r="DV2" i="21"/>
  <c r="DT2" i="21"/>
  <c r="DS2" i="21"/>
  <c r="DR2" i="21"/>
  <c r="DP2" i="21"/>
  <c r="DO2" i="21"/>
  <c r="DM2" i="21"/>
  <c r="DK2" i="21"/>
  <c r="DJ2" i="21"/>
  <c r="DB2" i="21"/>
  <c r="DA2" i="21"/>
  <c r="CZ2" i="21"/>
  <c r="CY2" i="21"/>
  <c r="CW2" i="21"/>
  <c r="CV2" i="21"/>
  <c r="CU2" i="21"/>
  <c r="CT2" i="21"/>
  <c r="CS2" i="21"/>
  <c r="CO2" i="21"/>
  <c r="CN2" i="21"/>
  <c r="CM2" i="21"/>
  <c r="CL2" i="21"/>
  <c r="CI2" i="21"/>
  <c r="CH2" i="21"/>
  <c r="CB2" i="21"/>
  <c r="CA2" i="21"/>
  <c r="BZ2" i="21"/>
  <c r="BY2" i="21"/>
  <c r="BX2" i="21"/>
  <c r="BW2" i="21"/>
  <c r="BV2" i="21"/>
  <c r="BU2" i="21"/>
  <c r="BT2" i="21"/>
  <c r="BS2" i="21"/>
  <c r="BR2" i="21"/>
  <c r="BQ2" i="21"/>
  <c r="BP2" i="21"/>
  <c r="BO2" i="21"/>
  <c r="BN2" i="21"/>
  <c r="BM2" i="21"/>
  <c r="BL2" i="21"/>
  <c r="BK2" i="21"/>
  <c r="BJ2" i="21"/>
  <c r="BI2" i="21"/>
  <c r="BH2" i="21"/>
  <c r="BG2" i="21"/>
  <c r="BF2" i="21"/>
  <c r="BE2" i="21"/>
  <c r="BB2" i="21"/>
  <c r="BA2" i="21"/>
  <c r="AX2" i="21"/>
  <c r="AW2" i="21"/>
  <c r="AV2" i="21"/>
  <c r="AU2" i="21"/>
  <c r="AL2" i="21"/>
  <c r="AK2" i="21"/>
  <c r="AJ2" i="21"/>
  <c r="AI2" i="21"/>
  <c r="AH2" i="21"/>
  <c r="AG2" i="21"/>
  <c r="AF2" i="21"/>
  <c r="AE2" i="21"/>
  <c r="AD2" i="21"/>
  <c r="AC2" i="21"/>
  <c r="AB2" i="21"/>
  <c r="AA2" i="21"/>
  <c r="Z2" i="21"/>
  <c r="Y2" i="21"/>
  <c r="X2" i="21"/>
  <c r="W2" i="21"/>
  <c r="V2" i="21"/>
  <c r="U2" i="21"/>
  <c r="T2" i="21"/>
  <c r="S2" i="21"/>
  <c r="R2" i="21"/>
  <c r="Q2" i="21"/>
  <c r="P2" i="21"/>
  <c r="O2" i="21"/>
  <c r="N2" i="21"/>
  <c r="M2" i="21"/>
  <c r="L2" i="21"/>
  <c r="K2" i="21"/>
  <c r="H2" i="21"/>
  <c r="G2" i="21"/>
  <c r="F2" i="21"/>
  <c r="E2" i="21"/>
  <c r="D2" i="21"/>
  <c r="C2" i="21"/>
  <c r="B2" i="21"/>
  <c r="AB133" i="3"/>
  <c r="SA2" i="21" s="1"/>
  <c r="AB132" i="3"/>
  <c r="RZ2" i="21" s="1"/>
  <c r="AB131" i="3"/>
  <c r="RY2" i="21" s="1"/>
  <c r="AB121" i="3"/>
  <c r="RQ2" i="21" s="1"/>
  <c r="AB120" i="3"/>
  <c r="RP2" i="21" s="1"/>
  <c r="AB119" i="3"/>
  <c r="RO2" i="21" s="1"/>
  <c r="AB110" i="3"/>
  <c r="RI2" i="21" s="1"/>
  <c r="AB109" i="3"/>
  <c r="RH2" i="21" s="1"/>
  <c r="AB101" i="3"/>
  <c r="RB2" i="21" s="1"/>
  <c r="AB100" i="3"/>
  <c r="RA2" i="21" s="1"/>
  <c r="AB92" i="3"/>
  <c r="QU2" i="21" s="1"/>
  <c r="AB91" i="3"/>
  <c r="QT2" i="21" s="1"/>
  <c r="AB83" i="3"/>
  <c r="QN2" i="21" s="1"/>
  <c r="AB82" i="3"/>
  <c r="QM2" i="21" s="1"/>
  <c r="AB74" i="3"/>
  <c r="QG2" i="21" s="1"/>
  <c r="AB73" i="3"/>
  <c r="QF2" i="21" s="1"/>
  <c r="AB65" i="3"/>
  <c r="PZ2" i="21" s="1"/>
  <c r="AB64" i="3"/>
  <c r="PY2" i="21" s="1"/>
  <c r="AB115" i="12" l="1"/>
  <c r="WR2" i="21" s="1"/>
  <c r="AB67" i="9"/>
  <c r="EE2" i="21" s="1"/>
  <c r="J76" i="4"/>
  <c r="C41" i="7" l="1"/>
  <c r="AC24" i="3"/>
  <c r="PC2" i="21" s="1"/>
  <c r="AC23" i="3"/>
  <c r="OW2" i="21" s="1"/>
  <c r="AC22" i="3"/>
  <c r="OQ2" i="21" s="1"/>
  <c r="H15" i="15"/>
  <c r="XW2" i="21" s="1"/>
  <c r="E15" i="15"/>
  <c r="XV2" i="21" s="1"/>
  <c r="R12" i="15"/>
  <c r="XT2" i="21" s="1"/>
  <c r="O12" i="15"/>
  <c r="XS2" i="21" s="1"/>
  <c r="H12" i="15"/>
  <c r="XR2" i="21" s="1"/>
  <c r="E12" i="15"/>
  <c r="XQ2" i="21" s="1"/>
  <c r="H15" i="12"/>
  <c r="SV2" i="21" s="1"/>
  <c r="E15" i="12"/>
  <c r="SU2" i="21" s="1"/>
  <c r="R12" i="12"/>
  <c r="SS2" i="21" s="1"/>
  <c r="O12" i="12"/>
  <c r="SR2" i="21" s="1"/>
  <c r="H12" i="12"/>
  <c r="SQ2" i="21" s="1"/>
  <c r="E12" i="12"/>
  <c r="SP2" i="21" s="1"/>
  <c r="AB112" i="3"/>
  <c r="RK2" i="21" s="1"/>
  <c r="AB103" i="3"/>
  <c r="RD2" i="21" s="1"/>
  <c r="AB97" i="3"/>
  <c r="QZ2" i="21" s="1"/>
  <c r="AB94" i="3"/>
  <c r="QW2" i="21" s="1"/>
  <c r="AB88" i="3"/>
  <c r="QS2" i="21" s="1"/>
  <c r="AB79" i="3"/>
  <c r="QL2" i="21" s="1"/>
  <c r="AB70" i="3"/>
  <c r="QE2" i="21" s="1"/>
  <c r="AC31" i="3"/>
  <c r="PH2" i="21" s="1"/>
  <c r="G21" i="3"/>
  <c r="OG2" i="21" s="1"/>
  <c r="D21" i="3"/>
  <c r="OF2" i="21" s="1"/>
  <c r="H16" i="3"/>
  <c r="E16" i="3"/>
  <c r="OA2" i="21" s="1"/>
  <c r="R13" i="3"/>
  <c r="NY2" i="21" s="1"/>
  <c r="O13" i="3"/>
  <c r="NX2" i="21" s="1"/>
  <c r="H13" i="3"/>
  <c r="NW2" i="21" s="1"/>
  <c r="E13" i="3"/>
  <c r="NV2" i="21" s="1"/>
  <c r="AB127" i="18"/>
  <c r="NI2" i="21" s="1"/>
  <c r="AB124" i="18"/>
  <c r="NF2" i="21" s="1"/>
  <c r="AB123" i="18"/>
  <c r="NE2" i="21" s="1"/>
  <c r="AB115" i="18"/>
  <c r="MY2" i="21" s="1"/>
  <c r="AB112" i="18"/>
  <c r="MV2" i="21" s="1"/>
  <c r="AB111" i="18"/>
  <c r="MU2" i="21" s="1"/>
  <c r="AB102" i="18"/>
  <c r="MO2" i="21" s="1"/>
  <c r="AB99" i="18"/>
  <c r="ML2" i="21" s="1"/>
  <c r="AB93" i="18"/>
  <c r="MH2" i="21" s="1"/>
  <c r="AB90" i="18"/>
  <c r="ME2" i="21" s="1"/>
  <c r="AB84" i="18"/>
  <c r="MA2" i="21" s="1"/>
  <c r="AB81" i="18"/>
  <c r="LX2" i="21" s="1"/>
  <c r="AB75" i="18"/>
  <c r="LT2" i="21" s="1"/>
  <c r="AB72" i="18"/>
  <c r="LQ2" i="21" s="1"/>
  <c r="AB66" i="18"/>
  <c r="LM2" i="21" s="1"/>
  <c r="AB63" i="18"/>
  <c r="LJ2" i="21" s="1"/>
  <c r="AB127" i="11"/>
  <c r="JR2" i="21" s="1"/>
  <c r="AB124" i="11"/>
  <c r="JO2" i="21" s="1"/>
  <c r="AB123" i="11"/>
  <c r="JN2" i="21" s="1"/>
  <c r="AB115" i="11"/>
  <c r="JH2" i="21" s="1"/>
  <c r="AB112" i="11"/>
  <c r="JE2" i="21" s="1"/>
  <c r="AB111" i="11"/>
  <c r="JD2" i="21" s="1"/>
  <c r="AB102" i="11"/>
  <c r="IX2" i="21" s="1"/>
  <c r="AB99" i="11"/>
  <c r="IU2" i="21" s="1"/>
  <c r="AB93" i="11"/>
  <c r="IQ2" i="21" s="1"/>
  <c r="AB90" i="11"/>
  <c r="IN2" i="21" s="1"/>
  <c r="AB84" i="11"/>
  <c r="IJ2" i="21" s="1"/>
  <c r="AB81" i="11"/>
  <c r="IG2" i="21" s="1"/>
  <c r="AB75" i="11"/>
  <c r="IC2" i="21" s="1"/>
  <c r="AB72" i="11"/>
  <c r="HZ2" i="21" s="1"/>
  <c r="AB66" i="11"/>
  <c r="HV2" i="21" s="1"/>
  <c r="AB63" i="11"/>
  <c r="HS2" i="21" s="1"/>
  <c r="AB128" i="9"/>
  <c r="GA2" i="21" s="1"/>
  <c r="X4" i="15"/>
  <c r="XN2" i="21" s="1"/>
  <c r="X4" i="12"/>
  <c r="SM2" i="21" s="1"/>
  <c r="X4" i="3"/>
  <c r="NS2" i="21" s="1"/>
  <c r="V4" i="11"/>
  <c r="GK2" i="21" s="1"/>
  <c r="AB58" i="9"/>
  <c r="DX2" i="21" s="1"/>
  <c r="AB76" i="9"/>
  <c r="EL2" i="21" s="1"/>
  <c r="AB85" i="9"/>
  <c r="ES2" i="21" s="1"/>
  <c r="AB94" i="9"/>
  <c r="EZ2" i="21" s="1"/>
  <c r="FG2" i="21"/>
  <c r="AB116" i="9"/>
  <c r="FQ2" i="21" s="1"/>
  <c r="V13" i="9"/>
  <c r="M54" i="4"/>
  <c r="CC2" i="21" s="1"/>
  <c r="V13" i="18"/>
  <c r="V4" i="18"/>
  <c r="KB2" i="21" s="1"/>
  <c r="V4" i="9"/>
  <c r="CQ2" i="21" s="1"/>
  <c r="H5" i="4"/>
  <c r="BC2" i="21" s="1"/>
  <c r="H5" i="7"/>
  <c r="I2" i="21" s="1"/>
  <c r="Z56" i="4"/>
  <c r="V69" i="4" s="1"/>
  <c r="AB52" i="15"/>
  <c r="H6" i="7"/>
  <c r="V12" i="15" l="1"/>
  <c r="XU2" i="21" s="1"/>
  <c r="KI2" i="21"/>
  <c r="CK2" i="21"/>
  <c r="CF2" i="21"/>
  <c r="V16" i="3"/>
  <c r="OE2" i="21" s="1"/>
  <c r="OB2" i="21"/>
  <c r="CX2" i="21"/>
  <c r="V13" i="3"/>
  <c r="NZ2" i="21" s="1"/>
  <c r="V5" i="11"/>
  <c r="GL2" i="21" s="1"/>
  <c r="J2" i="21"/>
  <c r="V15" i="12"/>
  <c r="SY2" i="21" s="1"/>
  <c r="V15" i="15"/>
  <c r="XZ2" i="21" s="1"/>
  <c r="AB125" i="3"/>
  <c r="RU2" i="21" s="1"/>
  <c r="AB124" i="3"/>
  <c r="RT2" i="21" s="1"/>
  <c r="AB67" i="3"/>
  <c r="QB2" i="21" s="1"/>
  <c r="AB85" i="3"/>
  <c r="QP2" i="21" s="1"/>
  <c r="AB106" i="3"/>
  <c r="RG2" i="21" s="1"/>
  <c r="AB128" i="3"/>
  <c r="RX2" i="21" s="1"/>
  <c r="AB115" i="3"/>
  <c r="RN2" i="21" s="1"/>
  <c r="AB76" i="3"/>
  <c r="QI2" i="21" s="1"/>
  <c r="AB126" i="15"/>
  <c r="ACC2" i="21" s="1"/>
  <c r="AB125" i="15"/>
  <c r="ACB2" i="21" s="1"/>
  <c r="AB124" i="15"/>
  <c r="ACA2" i="21" s="1"/>
  <c r="AB114" i="15"/>
  <c r="ABS2" i="21" s="1"/>
  <c r="AB113" i="15"/>
  <c r="ABR2" i="21" s="1"/>
  <c r="AB112" i="15"/>
  <c r="ABQ2" i="21" s="1"/>
  <c r="AB103" i="15"/>
  <c r="ABK2" i="21" s="1"/>
  <c r="AB102" i="15"/>
  <c r="ABJ2" i="21" s="1"/>
  <c r="AB94" i="15"/>
  <c r="ABD2" i="21" s="1"/>
  <c r="AB93" i="15"/>
  <c r="ABC2" i="21" s="1"/>
  <c r="AB85" i="15"/>
  <c r="AAW2" i="21" s="1"/>
  <c r="AB84" i="15"/>
  <c r="AAV2" i="21" s="1"/>
  <c r="AB76" i="15"/>
  <c r="AAP2" i="21" s="1"/>
  <c r="AB75" i="15"/>
  <c r="AAO2" i="21" s="1"/>
  <c r="AB67" i="15"/>
  <c r="AAI2" i="21" s="1"/>
  <c r="AB66" i="15"/>
  <c r="AAH2" i="21" s="1"/>
  <c r="G21" i="15"/>
  <c r="YC2" i="21" s="1"/>
  <c r="D21" i="15"/>
  <c r="YB2" i="21" s="1"/>
  <c r="R34" i="18" l="1"/>
  <c r="KT2" i="21" s="1"/>
  <c r="V18" i="18"/>
  <c r="KN2" i="21" s="1"/>
  <c r="V5" i="18"/>
  <c r="KC2" i="21" s="1"/>
  <c r="AB121" i="15"/>
  <c r="ABZ2" i="21" s="1"/>
  <c r="AB117" i="15"/>
  <c r="ABV2" i="21" s="1"/>
  <c r="AB108" i="15"/>
  <c r="ABP2" i="21" s="1"/>
  <c r="AB81" i="15"/>
  <c r="AAU2" i="21" s="1"/>
  <c r="AB72" i="15"/>
  <c r="AAN2" i="21" s="1"/>
  <c r="AB133" i="15"/>
  <c r="ACJ2" i="21" s="1"/>
  <c r="AB129" i="15"/>
  <c r="ACF2" i="21" s="1"/>
  <c r="AB99" i="15"/>
  <c r="ABI2" i="21" s="1"/>
  <c r="AB87" i="15"/>
  <c r="AAY2" i="21" s="1"/>
  <c r="AB90" i="15"/>
  <c r="ABB2" i="21" s="1"/>
  <c r="P37" i="15"/>
  <c r="M37" i="15"/>
  <c r="G37" i="15"/>
  <c r="D37" i="15"/>
  <c r="P36" i="15"/>
  <c r="M36" i="15"/>
  <c r="G36" i="15"/>
  <c r="D36" i="15"/>
  <c r="P35" i="15"/>
  <c r="M35" i="15"/>
  <c r="G35" i="15"/>
  <c r="D35" i="15"/>
  <c r="P34" i="15"/>
  <c r="M34" i="15"/>
  <c r="Z31" i="15"/>
  <c r="ZM2" i="21" s="1"/>
  <c r="S31" i="15"/>
  <c r="ZL2" i="21" s="1"/>
  <c r="P30" i="15"/>
  <c r="M30" i="15"/>
  <c r="G30" i="15"/>
  <c r="D30" i="15"/>
  <c r="P29" i="15"/>
  <c r="M29" i="15"/>
  <c r="G29" i="15"/>
  <c r="D29" i="15"/>
  <c r="P28" i="15"/>
  <c r="M28" i="15"/>
  <c r="G28" i="15"/>
  <c r="D28" i="15"/>
  <c r="P27" i="15"/>
  <c r="M27" i="15"/>
  <c r="D27" i="15"/>
  <c r="AD24" i="15"/>
  <c r="Z24" i="15"/>
  <c r="ZB2" i="21" s="1"/>
  <c r="AD23" i="15"/>
  <c r="YV2" i="21" s="1"/>
  <c r="Z23" i="15"/>
  <c r="YU2" i="21" s="1"/>
  <c r="AD22" i="15"/>
  <c r="YO2" i="21" s="1"/>
  <c r="Z22" i="15"/>
  <c r="YN2" i="21" s="1"/>
  <c r="AD21" i="15"/>
  <c r="YH2" i="21" s="1"/>
  <c r="Z21" i="15"/>
  <c r="G34" i="15"/>
  <c r="D34" i="15"/>
  <c r="Z37" i="15" l="1"/>
  <c r="ZU2" i="21" s="1"/>
  <c r="ZC2" i="21"/>
  <c r="S34" i="15"/>
  <c r="ZN2" i="21" s="1"/>
  <c r="YG2" i="21"/>
  <c r="AB35" i="18"/>
  <c r="S37" i="15"/>
  <c r="ZT2" i="21" s="1"/>
  <c r="S36" i="15"/>
  <c r="ZR2" i="21" s="1"/>
  <c r="Z36" i="15"/>
  <c r="ZS2" i="21" s="1"/>
  <c r="S35" i="15"/>
  <c r="ZP2" i="21" s="1"/>
  <c r="Z35" i="15"/>
  <c r="ZQ2" i="21" s="1"/>
  <c r="Z34" i="15"/>
  <c r="ZO2" i="21" s="1"/>
  <c r="AB118" i="15"/>
  <c r="ABW2" i="21" s="1"/>
  <c r="AB36" i="18"/>
  <c r="KX2" i="21" s="1"/>
  <c r="AA34" i="18"/>
  <c r="KU2" i="21" s="1"/>
  <c r="AF34" i="18"/>
  <c r="KV2" i="21" s="1"/>
  <c r="AB105" i="15"/>
  <c r="ABM2" i="21" s="1"/>
  <c r="AB69" i="15"/>
  <c r="AAK2" i="21" s="1"/>
  <c r="G27" i="15"/>
  <c r="AB78" i="15"/>
  <c r="AAR2" i="21" s="1"/>
  <c r="AB96" i="15"/>
  <c r="ABF2" i="21" s="1"/>
  <c r="AB130" i="15"/>
  <c r="ACG2" i="21" s="1"/>
  <c r="KW2" i="21" l="1"/>
  <c r="AB33" i="18"/>
  <c r="KS2" i="21" s="1"/>
  <c r="Z40" i="15"/>
  <c r="ZX2" i="21" s="1"/>
  <c r="X29" i="4"/>
  <c r="Q29" i="4"/>
  <c r="J29" i="4"/>
  <c r="C29" i="4"/>
  <c r="X41" i="7"/>
  <c r="Q41" i="7"/>
  <c r="J41" i="7"/>
  <c r="R34" i="11"/>
  <c r="HC2" i="21" s="1"/>
  <c r="AB45" i="15" l="1"/>
  <c r="AB91" i="9"/>
  <c r="EW2" i="21" s="1"/>
  <c r="Z58" i="13"/>
  <c r="M58" i="13"/>
  <c r="Z56" i="13"/>
  <c r="M56" i="13"/>
  <c r="X30" i="13"/>
  <c r="Q30" i="13"/>
  <c r="J30" i="13"/>
  <c r="C30" i="13"/>
  <c r="X20" i="13"/>
  <c r="Q20" i="13"/>
  <c r="J20" i="13"/>
  <c r="C20" i="13"/>
  <c r="AB125" i="9"/>
  <c r="FX2" i="21" s="1"/>
  <c r="AB124" i="9"/>
  <c r="FW2" i="21" s="1"/>
  <c r="AB113" i="9"/>
  <c r="FN2" i="21" s="1"/>
  <c r="AB112" i="9"/>
  <c r="FM2" i="21" s="1"/>
  <c r="Z54" i="4"/>
  <c r="CD2" i="21" s="1"/>
  <c r="Z31" i="12"/>
  <c r="UL2" i="21" s="1"/>
  <c r="S31" i="12"/>
  <c r="UK2" i="21" s="1"/>
  <c r="AB50" i="15" l="1"/>
  <c r="AAF2" i="21" s="1"/>
  <c r="AAA2" i="21"/>
  <c r="M61" i="13"/>
  <c r="Z61" i="13"/>
  <c r="AK85" i="7"/>
  <c r="AK78" i="4"/>
  <c r="J78" i="4" l="1"/>
  <c r="J85" i="7"/>
  <c r="G21" i="12"/>
  <c r="TB2" i="21" s="1"/>
  <c r="D21" i="12"/>
  <c r="TA2" i="21" s="1"/>
  <c r="AB127" i="12"/>
  <c r="XB2" i="21" s="1"/>
  <c r="AB126" i="12"/>
  <c r="XA2" i="21" s="1"/>
  <c r="AB125" i="12"/>
  <c r="WZ2" i="21" s="1"/>
  <c r="AB122" i="12"/>
  <c r="WY2" i="21" s="1"/>
  <c r="AB114" i="12"/>
  <c r="WQ2" i="21" s="1"/>
  <c r="AB113" i="12"/>
  <c r="WP2" i="21" s="1"/>
  <c r="AB104" i="12"/>
  <c r="WJ2" i="21" s="1"/>
  <c r="AB103" i="12"/>
  <c r="WI2" i="21" s="1"/>
  <c r="AB95" i="12"/>
  <c r="WC2" i="21" s="1"/>
  <c r="AB94" i="12"/>
  <c r="WB2" i="21" s="1"/>
  <c r="AB86" i="12"/>
  <c r="VV2" i="21" s="1"/>
  <c r="AB85" i="12"/>
  <c r="VU2" i="21" s="1"/>
  <c r="AB77" i="12"/>
  <c r="VO2" i="21" s="1"/>
  <c r="AB76" i="12"/>
  <c r="VN2" i="21" s="1"/>
  <c r="AB68" i="12"/>
  <c r="VH2" i="21" s="1"/>
  <c r="AB67" i="12"/>
  <c r="VG2" i="21" s="1"/>
  <c r="M28" i="12"/>
  <c r="D28" i="12"/>
  <c r="AD22" i="12"/>
  <c r="TN2" i="21" s="1"/>
  <c r="AD23" i="12"/>
  <c r="TU2" i="21" s="1"/>
  <c r="AD24" i="12"/>
  <c r="UB2" i="21" s="1"/>
  <c r="Z23" i="12"/>
  <c r="TT2" i="21" s="1"/>
  <c r="Z24" i="12"/>
  <c r="UA2" i="21" s="1"/>
  <c r="Z22" i="12"/>
  <c r="TM2" i="21" s="1"/>
  <c r="AD21" i="12"/>
  <c r="TG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AB140" i="3"/>
  <c r="SH2" i="21" s="1"/>
  <c r="AB136" i="3"/>
  <c r="SD2" i="21" s="1"/>
  <c r="X5" i="12"/>
  <c r="SN2" i="21" s="1"/>
  <c r="AA34" i="11"/>
  <c r="HD2" i="21" s="1"/>
  <c r="V18" i="11"/>
  <c r="GW2" i="21" s="1"/>
  <c r="V13" i="11"/>
  <c r="GR2" i="21" s="1"/>
  <c r="AB73" i="9"/>
  <c r="EI2" i="21" s="1"/>
  <c r="AB100" i="9"/>
  <c r="FD2" i="21" s="1"/>
  <c r="AB82" i="9"/>
  <c r="EP2" i="21" s="1"/>
  <c r="AB52" i="3"/>
  <c r="AK76" i="4"/>
  <c r="M56" i="4"/>
  <c r="I69" i="4" s="1"/>
  <c r="X20" i="4"/>
  <c r="Q20" i="4"/>
  <c r="J20" i="4"/>
  <c r="C20" i="4"/>
  <c r="M68" i="7"/>
  <c r="M74" i="7" s="1"/>
  <c r="M66" i="7"/>
  <c r="AM2" i="21" s="1"/>
  <c r="Z68" i="7"/>
  <c r="X31" i="7"/>
  <c r="Q31" i="7"/>
  <c r="C31" i="7"/>
  <c r="AP2" i="21" l="1"/>
  <c r="Z74" i="7"/>
  <c r="AT2" i="21" s="1"/>
  <c r="S34" i="12"/>
  <c r="UM2" i="21" s="1"/>
  <c r="TF2" i="21"/>
  <c r="M58" i="4"/>
  <c r="CG2" i="21" s="1"/>
  <c r="CE2" i="21"/>
  <c r="AO2" i="21"/>
  <c r="AS2" i="21"/>
  <c r="M71" i="7"/>
  <c r="Z37" i="12"/>
  <c r="UT2" i="21" s="1"/>
  <c r="S37" i="12"/>
  <c r="US2" i="21" s="1"/>
  <c r="S36" i="12"/>
  <c r="UQ2" i="21" s="1"/>
  <c r="Z36" i="12"/>
  <c r="UR2" i="21" s="1"/>
  <c r="Z35" i="12"/>
  <c r="UP2" i="21" s="1"/>
  <c r="S35" i="12"/>
  <c r="UO2" i="21" s="1"/>
  <c r="Z34" i="12"/>
  <c r="UN2" i="21" s="1"/>
  <c r="AB134" i="12"/>
  <c r="XI2" i="21" s="1"/>
  <c r="AB130" i="12"/>
  <c r="XE2" i="21" s="1"/>
  <c r="AB118" i="12"/>
  <c r="WU2" i="21" s="1"/>
  <c r="AB106" i="12"/>
  <c r="WL2" i="21" s="1"/>
  <c r="AB100" i="12"/>
  <c r="WH2" i="21" s="1"/>
  <c r="AB91" i="12"/>
  <c r="WA2" i="21" s="1"/>
  <c r="AB82" i="12"/>
  <c r="VT2" i="21" s="1"/>
  <c r="AB73" i="12"/>
  <c r="VM2" i="21" s="1"/>
  <c r="G34" i="12"/>
  <c r="D27" i="12"/>
  <c r="V12" i="12"/>
  <c r="ST2" i="21" s="1"/>
  <c r="Z71" i="7"/>
  <c r="AR2" i="21" s="1"/>
  <c r="AB32" i="18"/>
  <c r="KR2" i="21" s="1"/>
  <c r="AB32" i="11"/>
  <c r="HA2" i="21" s="1"/>
  <c r="CJ2" i="21"/>
  <c r="AB35" i="11"/>
  <c r="AB36" i="11"/>
  <c r="HG2" i="21" s="1"/>
  <c r="AK86" i="7"/>
  <c r="AK77" i="4"/>
  <c r="AB70" i="12"/>
  <c r="VJ2" i="21" s="1"/>
  <c r="AB119" i="12"/>
  <c r="WV2" i="21" s="1"/>
  <c r="G27" i="12"/>
  <c r="AF34" i="11"/>
  <c r="HE2" i="21" s="1"/>
  <c r="AB88" i="12"/>
  <c r="VX2" i="21" s="1"/>
  <c r="AB109" i="12"/>
  <c r="WO2" i="21" s="1"/>
  <c r="D34" i="12"/>
  <c r="AB79" i="12"/>
  <c r="VQ2" i="21" s="1"/>
  <c r="AB97" i="12"/>
  <c r="WE2" i="21" s="1"/>
  <c r="AB131" i="12"/>
  <c r="XF2" i="21" s="1"/>
  <c r="AB137" i="3"/>
  <c r="SE2" i="21" s="1"/>
  <c r="AB64" i="9"/>
  <c r="EB2" i="21" s="1"/>
  <c r="V18" i="9"/>
  <c r="DC2" i="21" s="1"/>
  <c r="AB55" i="9"/>
  <c r="DU2" i="21" s="1"/>
  <c r="AK13" i="4"/>
  <c r="AK24" i="7"/>
  <c r="HF2" i="21" l="1"/>
  <c r="AB33" i="11"/>
  <c r="HB2" i="21" s="1"/>
  <c r="AQ2" i="21"/>
  <c r="AK71" i="7"/>
  <c r="AB31" i="11"/>
  <c r="GZ2" i="21" s="1"/>
  <c r="AB31" i="18"/>
  <c r="KQ2" i="21" s="1"/>
  <c r="J86" i="7"/>
  <c r="Z40" i="12"/>
  <c r="UW2" i="21" s="1"/>
  <c r="AK58" i="4"/>
  <c r="J77" i="4"/>
  <c r="AB29" i="9"/>
  <c r="DI2" i="21" s="1"/>
  <c r="AB26" i="9"/>
  <c r="DE2" i="21" s="1"/>
  <c r="H10" i="8"/>
  <c r="G10" i="8"/>
  <c r="H11" i="8"/>
  <c r="G11" i="8"/>
  <c r="AB30" i="18" l="1"/>
  <c r="AB45" i="12"/>
  <c r="UZ2" i="21" s="1"/>
  <c r="AB30" i="11"/>
  <c r="GY2" i="21" s="1"/>
  <c r="I10" i="8"/>
  <c r="J10" i="8" s="1"/>
  <c r="I11" i="8"/>
  <c r="G5" i="8"/>
  <c r="Z66" i="7"/>
  <c r="AN2" i="21" s="1"/>
  <c r="H6" i="4"/>
  <c r="AK21" i="7"/>
  <c r="V5" i="9" l="1"/>
  <c r="CR2" i="21" s="1"/>
  <c r="BD2" i="21"/>
  <c r="AB39" i="18"/>
  <c r="LA2" i="21" s="1"/>
  <c r="KP2" i="21"/>
  <c r="AK87" i="7"/>
  <c r="AB50" i="12"/>
  <c r="VE2" i="21" s="1"/>
  <c r="AB39" i="11"/>
  <c r="HJ2" i="21" s="1"/>
  <c r="X5" i="15"/>
  <c r="XO2" i="21" s="1"/>
  <c r="AK88" i="7"/>
  <c r="K4" i="8"/>
  <c r="K5" i="8"/>
  <c r="K8" i="8"/>
  <c r="K9" i="8"/>
  <c r="K10" i="8"/>
  <c r="K7" i="8"/>
  <c r="K6" i="8"/>
  <c r="G9" i="8"/>
  <c r="G8" i="8"/>
  <c r="G4" i="8"/>
  <c r="G7" i="8"/>
  <c r="G6" i="8"/>
  <c r="H6" i="8"/>
  <c r="H9" i="8"/>
  <c r="H4" i="8"/>
  <c r="H5" i="8"/>
  <c r="H7" i="8"/>
  <c r="H8" i="8"/>
  <c r="AB45" i="18" l="1"/>
  <c r="LC2" i="21" s="1"/>
  <c r="J87" i="7"/>
  <c r="J88" i="7"/>
  <c r="AB45" i="11"/>
  <c r="HL2" i="21" s="1"/>
  <c r="I7" i="8"/>
  <c r="J7" i="8" s="1"/>
  <c r="I4" i="8"/>
  <c r="J4" i="8" s="1"/>
  <c r="I9" i="8"/>
  <c r="J9" i="8" s="1"/>
  <c r="I8" i="8"/>
  <c r="J8" i="8" s="1"/>
  <c r="I5" i="8"/>
  <c r="J5" i="8" s="1"/>
  <c r="I6" i="8"/>
  <c r="J6" i="8" s="1"/>
  <c r="AB48" i="18" l="1"/>
  <c r="LF2" i="21" s="1"/>
  <c r="AB48" i="11"/>
  <c r="HO2" i="21" s="1"/>
  <c r="R93" i="7"/>
  <c r="D93" i="7"/>
  <c r="AY2" i="21" l="1"/>
  <c r="AZ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L2" i="21" s="1"/>
  <c r="AC36" i="3"/>
  <c r="PK2" i="21" s="1"/>
  <c r="AC35" i="3"/>
  <c r="PJ2" i="21" s="1"/>
  <c r="X5" i="3" l="1"/>
  <c r="NT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P2" i="21" s="1"/>
  <c r="P37" i="3"/>
  <c r="M37" i="3"/>
  <c r="G37" i="3"/>
  <c r="D37" i="3"/>
  <c r="P30" i="3"/>
  <c r="M30" i="3"/>
  <c r="G30" i="3"/>
  <c r="D30" i="3"/>
  <c r="P28" i="9" l="1"/>
  <c r="DG2" i="21" s="1"/>
  <c r="P36" i="3"/>
  <c r="M36" i="3"/>
  <c r="G36" i="3"/>
  <c r="D36" i="3"/>
  <c r="P35" i="3"/>
  <c r="M35" i="3"/>
  <c r="G35" i="3"/>
  <c r="D35" i="3"/>
  <c r="P29" i="3"/>
  <c r="M29" i="3"/>
  <c r="G29" i="3"/>
  <c r="D29" i="3"/>
  <c r="P28" i="3"/>
  <c r="M28" i="3"/>
  <c r="G28" i="3"/>
  <c r="D28" i="3"/>
  <c r="AB28" i="9" l="1"/>
  <c r="DH2" i="21" s="1"/>
  <c r="T21" i="3"/>
  <c r="OJ2" i="21" s="1"/>
  <c r="P34" i="3"/>
  <c r="M34" i="3"/>
  <c r="G34" i="3"/>
  <c r="D34" i="3"/>
  <c r="P27" i="3"/>
  <c r="M27" i="3"/>
  <c r="G27" i="3"/>
  <c r="D27" i="3"/>
  <c r="AC21" i="3" l="1"/>
  <c r="OK2" i="21" s="1"/>
  <c r="AB27" i="9"/>
  <c r="DF2" i="21" s="1"/>
  <c r="AC34" i="3" l="1"/>
  <c r="PI2" i="21" s="1"/>
  <c r="AB25" i="9"/>
  <c r="DD2" i="21" s="1"/>
  <c r="AC40" i="3" l="1"/>
  <c r="AB32" i="9"/>
  <c r="DL2" i="21" s="1"/>
  <c r="AB45" i="3" l="1"/>
  <c r="PR2" i="21" s="1"/>
  <c r="PO2" i="21"/>
  <c r="AB38" i="9"/>
  <c r="DN2" i="21" s="1"/>
  <c r="AB50" i="3" l="1"/>
  <c r="PW2" i="21" s="1"/>
  <c r="AB41" i="9"/>
  <c r="DQ2" i="21" s="1"/>
</calcChain>
</file>

<file path=xl/sharedStrings.xml><?xml version="1.0" encoding="utf-8"?>
<sst xmlns="http://schemas.openxmlformats.org/spreadsheetml/2006/main" count="3258" uniqueCount="1544">
  <si>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</si>
  <si>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</si>
  <si>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</si>
  <si>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</si>
  <si>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</si>
  <si>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</si>
  <si>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</si>
  <si>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</si>
  <si>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</si>
  <si>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</si>
  <si>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</si>
  <si>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</si>
  <si>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</si>
  <si>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</si>
  <si>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</si>
  <si>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</si>
  <si>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</si>
  <si>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</si>
  <si>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</si>
  <si>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</si>
  <si>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</si>
  <si>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</si>
  <si>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</si>
  <si>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</si>
  <si>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</si>
  <si>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</si>
  <si>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</si>
  <si>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</si>
  <si>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</si>
  <si>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</si>
  <si>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</si>
  <si>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</si>
  <si>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</si>
  <si>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</si>
  <si>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</si>
  <si>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</si>
  <si>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</si>
  <si>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</si>
  <si>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</si>
  <si>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</si>
  <si>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</si>
  <si>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</si>
  <si>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</si>
  <si>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</si>
  <si>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</si>
  <si>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</si>
  <si>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</si>
  <si>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</si>
  <si>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</si>
  <si>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</si>
  <si>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</si>
  <si>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</si>
  <si>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</si>
  <si>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</si>
  <si>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</si>
  <si>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</si>
  <si>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</si>
  <si>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</si>
  <si>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</si>
  <si>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</si>
  <si>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</si>
  <si>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</si>
  <si>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</si>
  <si>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</si>
  <si>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</si>
  <si>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</si>
  <si>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</si>
  <si>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</si>
  <si>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</si>
  <si>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</si>
  <si>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</si>
  <si>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</si>
  <si>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</si>
  <si>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</si>
  <si>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</si>
  <si>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</si>
  <si>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</si>
  <si>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</si>
  <si>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</si>
  <si>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</si>
  <si>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</si>
  <si>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</si>
  <si>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</si>
  <si>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</si>
  <si>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</si>
  <si>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</si>
  <si>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</si>
  <si>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</si>
  <si>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</si>
  <si>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</si>
  <si>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</si>
  <si>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</si>
  <si>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</si>
  <si>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</si>
  <si>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</si>
  <si>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</si>
  <si>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</si>
  <si>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</si>
  <si>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</si>
  <si>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</si>
  <si>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</si>
  <si>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</si>
  <si>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</si>
  <si>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</si>
  <si>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</si>
  <si>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</si>
  <si>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</si>
  <si>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</si>
  <si>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</si>
  <si>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</si>
  <si>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</si>
  <si>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</si>
  <si>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</si>
  <si>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</si>
  <si>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</si>
  <si>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</si>
  <si>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</si>
  <si>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</si>
  <si>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</si>
  <si>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</si>
  <si>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</si>
  <si>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</si>
  <si>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</si>
  <si>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</si>
  <si>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</si>
  <si>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</si>
  <si>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</si>
  <si>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</si>
  <si>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</si>
  <si>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</si>
  <si>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</si>
  <si>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</si>
  <si>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</si>
  <si>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</si>
  <si>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</si>
  <si>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</si>
  <si>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</si>
  <si>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</si>
  <si>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</si>
  <si>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</si>
  <si>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</si>
  <si>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</si>
  <si>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</si>
  <si>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</si>
  <si>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</si>
  <si>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</si>
  <si>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</si>
  <si>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</si>
  <si>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</si>
  <si>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</si>
  <si>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</si>
  <si>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</si>
  <si>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</si>
  <si>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</si>
  <si>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</si>
  <si>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</si>
  <si>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</si>
  <si>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</si>
  <si>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</si>
  <si>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</si>
  <si>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</si>
  <si>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</si>
  <si>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</si>
  <si>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</si>
  <si>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</si>
  <si>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</si>
  <si>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</si>
  <si>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</si>
  <si>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</si>
  <si>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</si>
  <si>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</si>
  <si>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</si>
  <si>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</si>
  <si>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</si>
  <si>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</si>
  <si>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</si>
  <si>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</si>
  <si>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</si>
  <si>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</si>
  <si>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</si>
  <si>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</si>
  <si>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</si>
  <si>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</si>
  <si>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</si>
  <si>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</si>
  <si>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</si>
  <si>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</si>
  <si>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</si>
  <si>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</si>
  <si>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</si>
  <si>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</si>
  <si>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</si>
  <si>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</si>
  <si>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</si>
  <si>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</si>
  <si>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</si>
  <si>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</si>
  <si>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</si>
  <si>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</si>
  <si>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</si>
  <si>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</si>
  <si>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</si>
  <si>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</si>
  <si>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</si>
  <si>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</si>
  <si>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</si>
  <si>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</si>
  <si>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</si>
  <si>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</si>
  <si>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</si>
  <si>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</si>
  <si>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</si>
  <si>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</si>
  <si>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</si>
  <si>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</si>
  <si>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</si>
  <si>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</si>
  <si>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</si>
  <si>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</si>
  <si>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</si>
  <si>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</si>
  <si>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</si>
  <si>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</si>
  <si>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</si>
  <si>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</si>
  <si>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</si>
  <si>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</si>
  <si>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</si>
  <si>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</si>
  <si>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</si>
  <si>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</si>
  <si>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</si>
  <si>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</si>
  <si>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</si>
  <si>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</si>
  <si>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</si>
  <si>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</si>
  <si>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</si>
  <si>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</si>
  <si>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</si>
  <si>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</si>
  <si>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</si>
  <si>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</si>
  <si>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</si>
  <si>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</si>
  <si>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</si>
  <si>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</si>
  <si>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</si>
  <si>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</si>
  <si>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</si>
  <si>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</si>
  <si>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</si>
  <si>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</si>
  <si>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</si>
  <si>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</si>
  <si>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</si>
  <si>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</si>
  <si>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</si>
  <si>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</si>
  <si>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</si>
  <si>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</si>
  <si>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</si>
  <si>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</si>
  <si>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</si>
  <si>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</si>
  <si>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</si>
  <si>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</si>
  <si>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</si>
  <si>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</si>
  <si>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</si>
  <si>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</si>
  <si>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</si>
  <si>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</si>
  <si>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</si>
  <si>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</si>
  <si>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</si>
  <si>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</si>
  <si>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</si>
  <si>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</si>
  <si>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</si>
  <si>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</si>
  <si>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</si>
  <si>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</si>
  <si>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</si>
  <si>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</si>
  <si>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</si>
  <si>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</si>
  <si>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</si>
  <si>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</si>
  <si>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</si>
  <si>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</si>
  <si>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</si>
  <si>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</si>
  <si>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</si>
  <si>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</si>
  <si>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</si>
  <si>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</si>
  <si>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</si>
  <si>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</si>
  <si>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</si>
  <si>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</si>
  <si>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</si>
  <si>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</si>
  <si>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</si>
  <si>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</si>
  <si>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</si>
  <si>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</si>
  <si>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</si>
  <si>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</si>
  <si>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</si>
  <si>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</si>
  <si>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</si>
  <si>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</si>
  <si>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</si>
  <si>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</si>
  <si>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</si>
  <si>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</si>
  <si>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</si>
  <si>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</si>
  <si>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</si>
  <si>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</si>
  <si>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</si>
  <si>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</si>
  <si>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</si>
  <si>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</si>
  <si>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</si>
  <si>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</si>
  <si>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</si>
  <si>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</si>
  <si>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</si>
  <si>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</si>
  <si>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</si>
  <si>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</si>
  <si>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</si>
  <si>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</si>
  <si>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</si>
  <si>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</si>
  <si>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</si>
  <si>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</si>
  <si>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</si>
  <si>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</si>
  <si>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</si>
  <si>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</si>
  <si>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</si>
  <si>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</si>
  <si>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</si>
  <si>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</si>
  <si>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</si>
  <si>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</si>
  <si>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</si>
  <si>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</si>
  <si>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</si>
  <si>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</si>
  <si>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</si>
  <si>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</si>
  <si>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</si>
  <si>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</si>
  <si>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</si>
  <si>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</si>
  <si>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</si>
  <si>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</si>
  <si>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</si>
  <si>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</si>
  <si>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</si>
  <si>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</si>
  <si>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</si>
  <si>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</si>
  <si>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</si>
  <si>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</si>
  <si>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</si>
  <si>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</si>
  <si>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</si>
  <si>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</si>
  <si>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</si>
  <si>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</si>
  <si>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</si>
  <si>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</si>
  <si>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</si>
  <si>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</si>
  <si>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</si>
  <si>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</si>
  <si>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</si>
  <si>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</si>
  <si>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</si>
  <si>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</si>
  <si>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</si>
  <si>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</si>
  <si>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</si>
  <si>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</si>
  <si>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</si>
  <si>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</si>
  <si>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</si>
  <si>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</si>
  <si>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</si>
  <si>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</si>
  <si>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</si>
  <si>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</si>
  <si>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</si>
  <si>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</si>
  <si>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</si>
  <si>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</si>
  <si>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</si>
  <si>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</si>
  <si>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</si>
  <si>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</si>
  <si>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</si>
  <si>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</si>
  <si>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</si>
  <si>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</si>
  <si>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</si>
  <si>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</si>
  <si>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</si>
  <si>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</si>
  <si>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</si>
  <si>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</si>
  <si>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</si>
  <si>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</si>
  <si>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</si>
  <si>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</si>
  <si>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</si>
  <si>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</si>
  <si>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</si>
  <si>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</si>
  <si>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</si>
  <si>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</si>
  <si>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</si>
  <si>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</si>
  <si>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</si>
  <si>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</si>
  <si>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</si>
  <si>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</si>
  <si>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</si>
  <si>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</si>
  <si>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</si>
  <si>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</si>
  <si>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</si>
  <si>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</si>
  <si>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</si>
  <si>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</si>
  <si>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</si>
  <si>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</si>
  <si>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</si>
  <si>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</si>
  <si>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</si>
  <si>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</si>
  <si>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</si>
  <si>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</si>
  <si>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</si>
  <si>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</si>
  <si>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</si>
  <si>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</si>
  <si>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</si>
  <si>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</si>
  <si>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</si>
  <si>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</si>
  <si>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</si>
  <si>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</si>
  <si>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</si>
  <si>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</si>
  <si>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</si>
  <si>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</si>
  <si>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</si>
  <si>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</si>
  <si>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</si>
  <si>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</si>
  <si>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</si>
  <si>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</si>
  <si>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</si>
  <si>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</si>
  <si>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</si>
  <si>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</si>
  <si>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</si>
  <si>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</si>
  <si>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</si>
  <si>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</si>
  <si>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</si>
  <si>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</si>
  <si>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</si>
  <si>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</si>
  <si>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</si>
  <si>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</si>
  <si>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</si>
  <si>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</si>
  <si>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</si>
  <si>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</si>
  <si>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</si>
  <si>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</si>
  <si>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</si>
  <si>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</si>
  <si>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</si>
  <si>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</si>
  <si>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</si>
  <si>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</si>
  <si>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</si>
  <si>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</si>
  <si>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</si>
  <si>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</si>
  <si>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</si>
  <si>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</si>
  <si>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</si>
  <si>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</si>
  <si>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</si>
  <si>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</si>
  <si>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</si>
  <si>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</si>
  <si>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</si>
  <si>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</si>
  <si>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</si>
  <si>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</si>
  <si>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</si>
  <si>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</si>
  <si>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</si>
  <si>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</si>
  <si>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</si>
  <si>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</si>
  <si>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</si>
  <si>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</si>
  <si>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</si>
  <si>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</si>
  <si>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</si>
  <si>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</si>
  <si>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</si>
  <si>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</si>
  <si>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</si>
  <si>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</si>
  <si>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</si>
  <si>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</si>
  <si>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</si>
  <si>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</si>
  <si>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</si>
  <si>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</si>
  <si>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</si>
  <si>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</si>
  <si>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</si>
  <si>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</si>
  <si>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</si>
  <si>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</si>
  <si>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</si>
  <si>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</si>
  <si>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</si>
  <si>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</si>
  <si>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</si>
  <si>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</si>
  <si>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</si>
  <si>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</si>
  <si>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</si>
  <si>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</si>
  <si>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</si>
  <si>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</si>
  <si>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</si>
  <si>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</si>
  <si>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</si>
  <si>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</si>
  <si>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</si>
  <si>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</si>
  <si>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</si>
  <si>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</si>
  <si>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</si>
  <si>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</si>
  <si>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</si>
  <si>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</si>
  <si>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</si>
  <si>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</si>
  <si>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</si>
  <si>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</si>
  <si>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</si>
  <si>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</si>
  <si>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</si>
  <si>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</si>
  <si>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</si>
  <si>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</si>
  <si>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</si>
  <si>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</si>
  <si>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</si>
  <si>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</si>
  <si>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</si>
  <si>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</si>
  <si>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</si>
  <si>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</si>
  <si>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</si>
  <si>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</si>
  <si>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</si>
  <si>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</si>
  <si>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</si>
  <si>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</si>
  <si>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</si>
  <si>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</si>
  <si>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</si>
  <si>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</si>
  <si>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</si>
  <si>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</si>
  <si>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</si>
  <si>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</si>
  <si>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</si>
  <si>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</si>
  <si>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</si>
  <si>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</si>
  <si>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</si>
  <si>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</si>
  <si>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</si>
  <si>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</si>
  <si>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</si>
  <si>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</si>
  <si>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</si>
  <si>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</si>
  <si>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</si>
  <si>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</si>
  <si>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</si>
  <si>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</si>
  <si>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</si>
  <si>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</si>
  <si>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</si>
  <si>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</si>
  <si>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</si>
  <si>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</si>
  <si>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</si>
  <si>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</si>
  <si>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</si>
  <si>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</si>
  <si>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</si>
  <si>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</si>
  <si>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</si>
  <si>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</si>
  <si>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</si>
  <si>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</si>
  <si>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</si>
  <si>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</si>
  <si>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</si>
  <si>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</si>
  <si>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</si>
  <si>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</si>
  <si>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</si>
  <si>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</si>
  <si>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</si>
  <si>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</si>
  <si>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</si>
  <si>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</si>
  <si>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</si>
  <si>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</si>
  <si>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</si>
  <si>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</si>
  <si>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</si>
  <si>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</si>
  <si>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</si>
  <si>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</si>
  <si>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</si>
  <si>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</si>
  <si>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</si>
  <si>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</si>
  <si>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</si>
  <si>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</si>
  <si>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</si>
  <si>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</si>
  <si>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</si>
  <si>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</si>
  <si>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</si>
  <si>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</si>
  <si>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</si>
  <si>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</si>
  <si>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</si>
  <si>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</si>
  <si>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</si>
  <si>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</si>
  <si>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</si>
  <si>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</si>
  <si>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</si>
  <si>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</si>
  <si>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</si>
  <si>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</si>
  <si>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</si>
  <si>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</si>
  <si>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</si>
  <si>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</si>
  <si>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</si>
  <si>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</si>
  <si>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</si>
  <si>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</si>
  <si>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</si>
  <si>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</si>
  <si>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</si>
  <si>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</si>
  <si>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</si>
  <si>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</si>
  <si>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</si>
  <si>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</si>
  <si>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</si>
  <si>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</si>
  <si>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</si>
  <si>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</si>
  <si>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</si>
  <si>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</si>
  <si>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</si>
  <si>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</si>
  <si>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</si>
  <si>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</si>
  <si>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</si>
  <si>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</si>
  <si>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</si>
  <si>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</si>
  <si>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</si>
  <si>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</si>
  <si>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</si>
  <si>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</si>
  <si>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</si>
  <si>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</si>
  <si>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</si>
  <si>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</si>
  <si>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</si>
  <si>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</si>
  <si>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</si>
  <si>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</si>
  <si>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</si>
  <si>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</si>
  <si>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</si>
  <si>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</si>
  <si>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</si>
  <si>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</si>
  <si>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</si>
  <si>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</si>
  <si>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</si>
  <si>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</si>
  <si>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</si>
  <si>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</si>
  <si>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</si>
  <si>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</si>
  <si>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</si>
  <si>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</si>
  <si>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</si>
  <si>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</si>
  <si>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</si>
  <si>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</si>
  <si>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</si>
  <si>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</si>
  <si>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</si>
  <si>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</si>
  <si>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</si>
  <si>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</si>
  <si>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</si>
  <si>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</si>
  <si>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</si>
  <si>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</si>
  <si>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</si>
  <si>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</si>
  <si>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</si>
  <si>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</si>
  <si>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</si>
  <si>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</si>
  <si>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</si>
  <si>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</si>
  <si>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</si>
  <si>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</si>
  <si>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</si>
  <si>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</si>
  <si>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</si>
  <si>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</si>
  <si>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</si>
  <si>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</si>
  <si>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</si>
  <si>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</si>
  <si>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</si>
  <si>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</si>
  <si>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</si>
  <si>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</si>
  <si>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</si>
  <si>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（15）（８）及び（１０）について全てベア等実施分に充当しているか。</t>
    <rPh sb="7" eb="8">
      <t>オヨ</t>
    </rPh>
    <rPh sb="17" eb="18">
      <t>スベ</t>
    </rPh>
    <rPh sb="21" eb="22">
      <t>トウ</t>
    </rPh>
    <rPh sb="22" eb="25">
      <t>ジッシブン</t>
    </rPh>
    <rPh sb="26" eb="28">
      <t>ジュウトウ</t>
    </rPh>
    <phoneticPr fontId="1"/>
  </si>
  <si>
    <t>（15）（８）及び（１１）について全てベア等実施分に充当しているか。</t>
    <rPh sb="7" eb="8">
      <t>オヨ</t>
    </rPh>
    <rPh sb="17" eb="18">
      <t>スベ</t>
    </rPh>
    <rPh sb="21" eb="22">
      <t>トウ</t>
    </rPh>
    <rPh sb="22" eb="25">
      <t>ジッシブン</t>
    </rPh>
    <rPh sb="26" eb="28">
      <t>ジュウトウ</t>
    </rPh>
    <phoneticPr fontId="1"/>
  </si>
  <si>
    <t>（15）（８）及び（１２）について全てベア等実施分に充当しているか。</t>
    <rPh sb="7" eb="8">
      <t>オヨ</t>
    </rPh>
    <rPh sb="17" eb="18">
      <t>スベ</t>
    </rPh>
    <rPh sb="21" eb="22">
      <t>トウ</t>
    </rPh>
    <rPh sb="22" eb="25">
      <t>ジッシブン</t>
    </rPh>
    <rPh sb="26" eb="28">
      <t>ジュウトウ</t>
    </rPh>
    <phoneticPr fontId="1"/>
  </si>
  <si>
    <t>（15）（８）及び（１３）について全てベア等実施分に充当しているか。</t>
    <rPh sb="7" eb="8">
      <t>オヨ</t>
    </rPh>
    <rPh sb="17" eb="18">
      <t>スベ</t>
    </rPh>
    <rPh sb="21" eb="22">
      <t>トウ</t>
    </rPh>
    <rPh sb="22" eb="25">
      <t>ジッシブン</t>
    </rPh>
    <rPh sb="26" eb="28">
      <t>ジュウトウ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</si>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</sst>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36">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s>
  <borders count="58">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14">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176" fontId="9" fillId="4" borderId="3" xfId="2" applyNumberFormat="1" applyFont="1" applyFill="1" applyBorder="1" applyAlignment="1">
      <alignment horizontal="center" vertical="center"/>
    </xf>
    <xf numFmtId="38" fontId="9" fillId="3" borderId="3" xfId="3" applyFont="1" applyFill="1" applyBorder="1" applyAlignment="1" applyProtection="1">
      <alignment horizontal="center" vertical="center"/>
      <protection locked="0"/>
    </xf>
    <xf numFmtId="0" fontId="6" fillId="0" borderId="0" xfId="1" applyFont="1" applyAlignment="1">
      <alignment horizontal="center" vertical="center"/>
    </xf>
    <xf numFmtId="0" fontId="6" fillId="4" borderId="0" xfId="1" applyFont="1" applyFill="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0" fontId="9" fillId="4" borderId="3" xfId="4" applyNumberFormat="1" applyFont="1" applyFill="1" applyBorder="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177" fontId="9" fillId="4" borderId="3" xfId="2"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0" fontId="3" fillId="0" borderId="12" xfId="0" applyFont="1" applyBorder="1" applyAlignment="1">
      <alignment horizontal="center" vertical="center"/>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176" fontId="2" fillId="4" borderId="49" xfId="3" applyNumberFormat="1" applyFont="1" applyFill="1" applyBorder="1" applyAlignment="1">
      <alignment horizontal="right" vertical="center" shrinkToFit="1"/>
    </xf>
    <xf numFmtId="38" fontId="2" fillId="3" borderId="3" xfId="3" applyFont="1" applyFill="1" applyBorder="1" applyAlignment="1" applyProtection="1">
      <alignment horizontal="right" vertical="center" shrinkToFit="1"/>
      <protection locked="0"/>
    </xf>
    <xf numFmtId="38" fontId="2" fillId="4" borderId="1" xfId="3" applyFont="1" applyFill="1" applyBorder="1" applyAlignment="1">
      <alignment horizontal="right" vertical="center" shrinkToFit="1"/>
    </xf>
    <xf numFmtId="0" fontId="3" fillId="2" borderId="12" xfId="0" applyFont="1" applyFill="1" applyBorder="1" applyAlignment="1">
      <alignment horizontal="left" vertical="center"/>
    </xf>
    <xf numFmtId="0" fontId="2" fillId="3" borderId="0" xfId="0" applyFont="1" applyFill="1" applyBorder="1" applyAlignment="1" applyProtection="1">
      <alignment horizontal="left" vertical="top"/>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3" borderId="0" xfId="0" applyFont="1" applyFill="1" applyBorder="1" applyAlignment="1" applyProtection="1">
      <alignment horizontal="left" vertical="center"/>
      <protection locked="0"/>
    </xf>
    <xf numFmtId="38" fontId="2" fillId="4" borderId="1" xfId="3" applyFont="1" applyFill="1" applyBorder="1" applyAlignment="1">
      <alignment vertical="center" shrinkToFit="1"/>
    </xf>
    <xf numFmtId="38" fontId="2" fillId="3" borderId="3" xfId="3" applyFont="1" applyFill="1" applyBorder="1" applyAlignment="1" applyProtection="1">
      <alignmen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xf>
    <xf numFmtId="38" fontId="2" fillId="3" borderId="0" xfId="3" applyFont="1" applyFill="1" applyAlignment="1" applyProtection="1">
      <alignment horizontal="right" vertical="center" shrinkToFit="1"/>
      <protection locked="0"/>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0" fontId="14" fillId="3" borderId="0" xfId="0" applyFont="1" applyFill="1" applyAlignment="1">
      <alignment horizontal="center" vertical="center"/>
    </xf>
    <xf numFmtId="0" fontId="2" fillId="3" borderId="0" xfId="0" applyFont="1" applyFill="1" applyAlignment="1" applyProtection="1">
      <alignment horizontal="left" vertical="top"/>
      <protection locked="0"/>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xf>
    <xf numFmtId="182" fontId="2" fillId="4" borderId="40" xfId="0" applyNumberFormat="1"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lignment horizontal="righ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0" fontId="2" fillId="3" borderId="5" xfId="0" applyFont="1" applyFill="1" applyBorder="1" applyAlignment="1" applyProtection="1">
      <alignment horizontal="center" vertical="center"/>
      <protection locked="0"/>
    </xf>
    <xf numFmtId="176" fontId="2" fillId="4" borderId="7" xfId="3" applyNumberFormat="1" applyFont="1" applyFill="1" applyBorder="1" applyAlignment="1">
      <alignment horizontal="right" vertical="center" shrinkToFit="1"/>
    </xf>
    <xf numFmtId="38" fontId="14" fillId="3" borderId="5" xfId="3" applyFont="1" applyFill="1" applyBorder="1" applyAlignment="1" applyProtection="1">
      <alignment horizontal="right" vertical="center" shrinkToFit="1"/>
      <protection locked="0"/>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38" fontId="2" fillId="4" borderId="5"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0" fontId="2" fillId="4"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3" borderId="5" xfId="0" applyFont="1" applyFill="1" applyBorder="1" applyAlignment="1" applyProtection="1">
      <alignment horizontal="center" vertical="center" shrinkToFit="1"/>
      <protection locked="0"/>
    </xf>
    <xf numFmtId="0" fontId="3" fillId="2" borderId="0" xfId="0" applyFont="1" applyFill="1" applyAlignment="1" applyProtection="1">
      <alignment horizontal="right" vertical="center"/>
    </xf>
    <xf numFmtId="0" fontId="2" fillId="2" borderId="6" xfId="0" applyFont="1" applyFill="1" applyBorder="1" applyAlignment="1">
      <alignment horizontal="center" vertical="center"/>
    </xf>
    <xf numFmtId="182" fontId="2" fillId="4" borderId="5" xfId="0" applyNumberFormat="1" applyFont="1" applyFill="1" applyBorder="1" applyAlignment="1">
      <alignment horizontal="center" vertical="center"/>
    </xf>
    <xf numFmtId="182" fontId="2" fillId="4" borderId="6" xfId="0" applyNumberFormat="1" applyFont="1" applyFill="1" applyBorder="1" applyAlignment="1">
      <alignment horizontal="center" vertical="center"/>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14" fillId="3" borderId="5" xfId="0" applyFont="1" applyFill="1" applyBorder="1" applyAlignment="1" applyProtection="1">
      <alignment vertical="center"/>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38" fontId="14" fillId="3" borderId="11"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4" borderId="17" xfId="3" applyFont="1" applyFill="1" applyBorder="1" applyAlignment="1">
      <alignment horizontal="right"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2" borderId="8" xfId="0"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176" fontId="12" fillId="3" borderId="3" xfId="2" applyNumberFormat="1" applyFont="1" applyFill="1" applyBorder="1" applyAlignment="1" applyProtection="1">
      <alignment horizontal="center" vertical="center"/>
      <protection locked="0"/>
    </xf>
    <xf numFmtId="38" fontId="12" fillId="3" borderId="3" xfId="3" applyFont="1" applyFill="1" applyBorder="1" applyAlignment="1" applyProtection="1">
      <alignment horizontal="center" vertical="center"/>
      <protection locked="0"/>
    </xf>
    <xf numFmtId="0" fontId="18" fillId="0" borderId="0" xfId="1" applyFont="1" applyAlignment="1">
      <alignment horizontal="center" vertical="center"/>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AK$1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K$23" lockText="1" noThreeD="1"/>
</file>

<file path=xl/ctrlProps/ctrlProp12.xml><?xml version="1.0" encoding="utf-8"?>
<formControlPr xmlns="http://schemas.microsoft.com/office/spreadsheetml/2009/9/main" objectType="Radio" firstButton="1" fmlaLink="$AM$95"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K$10" lockText="1" noThreeD="1"/>
</file>

<file path=xl/ctrlProps/ctrlProp2.xml><?xml version="1.0" encoding="utf-8"?>
<formControlPr xmlns="http://schemas.microsoft.com/office/spreadsheetml/2009/9/main" objectType="CheckBox" fmlaLink="$AK$16" lockText="1" noThreeD="1"/>
</file>

<file path=xl/ctrlProps/ctrlProp20.xml><?xml version="1.0" encoding="utf-8"?>
<formControlPr xmlns="http://schemas.microsoft.com/office/spreadsheetml/2009/9/main" objectType="CheckBox" fmlaLink="$AK$11" lockText="1" noThreeD="1"/>
</file>

<file path=xl/ctrlProps/ctrlProp21.xml><?xml version="1.0" encoding="utf-8"?>
<formControlPr xmlns="http://schemas.microsoft.com/office/spreadsheetml/2009/9/main" objectType="Radio" firstButton="1" fmlaLink="$AN$9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K$10" noThreeD="1"/>
</file>

<file path=xl/ctrlProps/ctrlProp30.xml><?xml version="1.0" encoding="utf-8"?>
<formControlPr xmlns="http://schemas.microsoft.com/office/spreadsheetml/2009/9/main" objectType="CheckBox" fmlaLink="$AK$25"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CheckBox" fmlaLink="$AM$10" lockText="1" noThreeD="1"/>
</file>

<file path=xl/ctrlProps/ctrlProp36.xml><?xml version="1.0" encoding="utf-8"?>
<formControlPr xmlns="http://schemas.microsoft.com/office/spreadsheetml/2009/9/main" objectType="CheckBox" fmlaLink="$AM$11" lockText="1" noThreeD="1"/>
</file>

<file path=xl/ctrlProps/ctrlProp37.xml><?xml version="1.0" encoding="utf-8"?>
<formControlPr xmlns="http://schemas.microsoft.com/office/spreadsheetml/2009/9/main" objectType="Radio" firstButton="1" fmlaLink="$AK$10"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AK$11"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K$14" lockText="1" noThreeD="1"/>
</file>

<file path=xl/ctrlProps/ctrlProp42.xml><?xml version="1.0" encoding="utf-8"?>
<formControlPr xmlns="http://schemas.microsoft.com/office/spreadsheetml/2009/9/main" objectType="CheckBox" fmlaLink="$AJ$131" lockText="1" noThreeD="1"/>
</file>

<file path=xl/ctrlProps/ctrlProp43.xml><?xml version="1.0" encoding="utf-8"?>
<formControlPr xmlns="http://schemas.microsoft.com/office/spreadsheetml/2009/9/main" objectType="CheckBox" fmlaLink="$AJ$133" lockText="1" noThreeD="1"/>
</file>

<file path=xl/ctrlProps/ctrlProp44.xml><?xml version="1.0" encoding="utf-8"?>
<formControlPr xmlns="http://schemas.microsoft.com/office/spreadsheetml/2009/9/main" objectType="CheckBox" fmlaLink="$AJ$132" lockText="1" noThreeD="1"/>
</file>

<file path=xl/ctrlProps/ctrlProp45.xml><?xml version="1.0" encoding="utf-8"?>
<formControlPr xmlns="http://schemas.microsoft.com/office/spreadsheetml/2009/9/main" objectType="Radio" firstButton="1" fmlaLink="$AJ$9"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J$130" lockText="1" noThreeD="1"/>
</file>

<file path=xl/ctrlProps/ctrlProp5.xml><?xml version="1.0" encoding="utf-8"?>
<formControlPr xmlns="http://schemas.microsoft.com/office/spreadsheetml/2009/9/main" objectType="CheckBox" fmlaLink="$AK$16" lockText="1" noThreeD="1"/>
</file>

<file path=xl/ctrlProps/ctrlProp50.xml><?xml version="1.0" encoding="utf-8"?>
<formControlPr xmlns="http://schemas.microsoft.com/office/spreadsheetml/2009/9/main" objectType="CheckBox" fmlaLink="$AJ$132" lockText="1" noThreeD="1"/>
</file>

<file path=xl/ctrlProps/ctrlProp51.xml><?xml version="1.0" encoding="utf-8"?>
<formControlPr xmlns="http://schemas.microsoft.com/office/spreadsheetml/2009/9/main" objectType="CheckBox" fmlaLink="$AJ$131" lockText="1" noThreeD="1"/>
</file>

<file path=xl/ctrlProps/ctrlProp52.xml><?xml version="1.0" encoding="utf-8"?>
<formControlPr xmlns="http://schemas.microsoft.com/office/spreadsheetml/2009/9/main" objectType="Radio" firstButton="1" fmlaLink="$AJ$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H$24" lockText="1" noThreeD="1"/>
</file>

<file path=xl/ctrlProps/ctrlProp55.xml><?xml version="1.0" encoding="utf-8"?>
<formControlPr xmlns="http://schemas.microsoft.com/office/spreadsheetml/2009/9/main" objectType="CheckBox" fmlaLink="$AI$130" lockText="1" noThreeD="1"/>
</file>

<file path=xl/ctrlProps/ctrlProp56.xml><?xml version="1.0" encoding="utf-8"?>
<formControlPr xmlns="http://schemas.microsoft.com/office/spreadsheetml/2009/9/main" objectType="CheckBox" fmlaLink="$AI$132" lockText="1" noThreeD="1"/>
</file>

<file path=xl/ctrlProps/ctrlProp57.xml><?xml version="1.0" encoding="utf-8"?>
<formControlPr xmlns="http://schemas.microsoft.com/office/spreadsheetml/2009/9/main" objectType="CheckBox" fmlaLink="$AI$131" lockText="1" noThreeD="1"/>
</file>

<file path=xl/ctrlProps/ctrlProp58.xml><?xml version="1.0" encoding="utf-8"?>
<formControlPr xmlns="http://schemas.microsoft.com/office/spreadsheetml/2009/9/main" objectType="Radio" firstButton="1" fmlaLink="$AK$9"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K$17" lockText="1" noThreeD="1"/>
</file>

<file path=xl/ctrlProps/ctrlProp60.xml><?xml version="1.0" encoding="utf-8"?>
<formControlPr xmlns="http://schemas.microsoft.com/office/spreadsheetml/2009/9/main" objectType="CheckBox" fmlaLink="$AI$24" lockText="1" noThreeD="1"/>
</file>

<file path=xl/ctrlProps/ctrlProp61.xml><?xml version="1.0" encoding="utf-8"?>
<formControlPr xmlns="http://schemas.microsoft.com/office/spreadsheetml/2009/9/main" objectType="CheckBox" fmlaLink="$AH$5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H$51" lockText="1" noThreeD="1"/>
</file>

<file path=xl/ctrlProps/ctrlProp65.xml><?xml version="1.0" encoding="utf-8"?>
<formControlPr xmlns="http://schemas.microsoft.com/office/spreadsheetml/2009/9/main" objectType="Radio" firstButton="1" fmlaLink="$AH$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checked="Checked" fmlaLink="$AH$17"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Radio" firstButton="1" fmlaLink="$AK$15"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firstButton="1" fmlaLink="$AK$1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3811" y="547687"/>
          <a:ext cx="3817145" cy="997743"/>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9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9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A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A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A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A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A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A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A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1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1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1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1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2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2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4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4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4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4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4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132</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5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5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5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5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6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6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6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6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6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6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6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6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6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7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7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7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8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8"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5.vml"/><Relationship Id="rId7" Type="http://schemas.openxmlformats.org/officeDocument/2006/relationships/ctrlProp" Target="../ctrlProps/ctrlProp5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6.vml"/><Relationship Id="rId7" Type="http://schemas.openxmlformats.org/officeDocument/2006/relationships/ctrlProp" Target="../ctrlProps/ctrlProp5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6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O53"/>
  <sheetViews>
    <sheetView showGridLines="0" tabSelected="1" view="pageBreakPreview" zoomScaleNormal="100" zoomScaleSheetLayoutView="100" workbookViewId="0"/>
  </sheetViews>
  <sheetFormatPr defaultRowHeight="17.25"/>
  <cols>
    <col min="1" max="5" width="3.625" style="51" customWidth="1"/>
    <col min="6" max="6" width="3.625" style="261" customWidth="1"/>
    <col min="7" max="31" width="3.625" style="51" customWidth="1"/>
    <col min="32" max="36" width="3.625" style="51" hidden="1" customWidth="1"/>
    <col min="37" max="37" width="8.625" style="262" hidden="1" customWidth="1"/>
    <col min="38" max="41" width="3.625" style="51" hidden="1" customWidth="1"/>
    <col min="42" max="49" width="3.625" style="51" customWidth="1"/>
    <col min="50" max="16384" width="9" style="51"/>
  </cols>
  <sheetData>
    <row r="1" spans="1:37" ht="30" customHeight="1">
      <c r="A1" s="51" t="s">
        <v>506</v>
      </c>
    </row>
    <row r="2" spans="1:37" ht="30" customHeight="1"/>
    <row r="3" spans="1:37" ht="50.1" customHeight="1">
      <c r="A3" s="335" t="s">
        <v>0</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row>
    <row r="4" spans="1:37" ht="30" customHeight="1">
      <c r="A4" s="262"/>
      <c r="B4" s="262"/>
      <c r="C4" s="262"/>
      <c r="D4" s="262"/>
      <c r="E4" s="262"/>
      <c r="G4" s="262"/>
      <c r="H4" s="262"/>
      <c r="I4" s="262"/>
    </row>
    <row r="5" spans="1:37" ht="30" customHeight="1">
      <c r="A5" s="36" t="s">
        <v>1</v>
      </c>
      <c r="B5" s="336" t="s">
        <v>2</v>
      </c>
      <c r="C5" s="336"/>
      <c r="D5" s="336"/>
      <c r="E5" s="336"/>
      <c r="F5" s="336"/>
      <c r="G5" s="336"/>
      <c r="H5" s="337"/>
      <c r="I5" s="337"/>
      <c r="J5" s="337"/>
      <c r="K5" s="337"/>
      <c r="L5" s="337"/>
      <c r="M5" s="337"/>
      <c r="N5" s="337"/>
      <c r="O5" s="337"/>
      <c r="P5" s="337"/>
      <c r="Q5" s="337"/>
      <c r="R5" s="337"/>
      <c r="S5" s="337"/>
      <c r="T5" s="337"/>
    </row>
    <row r="6" spans="1:37" ht="30" customHeight="1">
      <c r="B6" s="336" t="s">
        <v>3</v>
      </c>
      <c r="C6" s="336"/>
      <c r="D6" s="336"/>
      <c r="E6" s="336"/>
      <c r="F6" s="336"/>
      <c r="G6" s="336"/>
      <c r="H6" s="338"/>
      <c r="I6" s="338"/>
      <c r="J6" s="338"/>
      <c r="K6" s="338"/>
      <c r="L6" s="338"/>
      <c r="M6" s="338"/>
      <c r="N6" s="338"/>
      <c r="O6" s="338"/>
      <c r="P6" s="338"/>
      <c r="Q6" s="338"/>
      <c r="R6" s="338"/>
      <c r="S6" s="338"/>
      <c r="T6" s="338"/>
    </row>
    <row r="7" spans="1:37" ht="30" customHeight="1">
      <c r="A7" s="36"/>
      <c r="B7" s="261"/>
      <c r="D7" s="262"/>
      <c r="E7" s="262"/>
      <c r="G7" s="262"/>
      <c r="H7" s="262"/>
      <c r="I7" s="262"/>
      <c r="J7" s="262"/>
      <c r="K7" s="262"/>
      <c r="L7" s="262"/>
      <c r="M7" s="262"/>
      <c r="N7" s="262"/>
      <c r="O7" s="262"/>
      <c r="P7" s="262"/>
      <c r="Q7" s="262"/>
      <c r="R7" s="262"/>
      <c r="S7" s="262"/>
    </row>
    <row r="8" spans="1:37" ht="30" customHeight="1">
      <c r="A8" s="36" t="s">
        <v>4</v>
      </c>
      <c r="B8" s="261" t="s">
        <v>5</v>
      </c>
      <c r="C8" s="262"/>
      <c r="D8" s="262"/>
      <c r="E8" s="262"/>
      <c r="H8" s="262"/>
      <c r="I8" s="262"/>
      <c r="J8" s="262"/>
      <c r="K8" s="262"/>
      <c r="L8" s="262"/>
      <c r="M8" s="262"/>
      <c r="N8" s="262"/>
      <c r="O8" s="262"/>
      <c r="P8" s="262"/>
      <c r="Q8" s="262"/>
      <c r="R8" s="262"/>
      <c r="S8" s="262"/>
    </row>
    <row r="9" spans="1:37" ht="30" customHeight="1">
      <c r="A9" s="36"/>
      <c r="B9" s="261"/>
      <c r="C9" s="262"/>
      <c r="D9" s="262"/>
      <c r="E9" s="262"/>
    </row>
    <row r="10" spans="1:37" ht="30" customHeight="1">
      <c r="A10" s="36"/>
      <c r="B10" s="262"/>
      <c r="C10" s="262"/>
      <c r="D10" s="262"/>
      <c r="E10" s="262"/>
      <c r="F10" s="268"/>
      <c r="G10" s="261" t="s">
        <v>6</v>
      </c>
      <c r="H10" s="71"/>
      <c r="AK10" s="269" t="b">
        <v>0</v>
      </c>
    </row>
    <row r="11" spans="1:37" ht="30" customHeight="1">
      <c r="A11" s="36"/>
      <c r="B11" s="262"/>
      <c r="C11" s="262"/>
      <c r="D11" s="262"/>
      <c r="E11" s="262"/>
      <c r="F11" s="268"/>
      <c r="G11" s="261" t="s">
        <v>7</v>
      </c>
      <c r="H11" s="71"/>
      <c r="X11" s="261"/>
      <c r="Y11" s="261"/>
      <c r="AK11" s="269" t="b">
        <v>0</v>
      </c>
    </row>
    <row r="12" spans="1:37" ht="30" customHeight="1">
      <c r="A12" s="36"/>
      <c r="B12" s="261"/>
      <c r="D12" s="262"/>
      <c r="E12" s="262"/>
      <c r="H12" s="262"/>
      <c r="I12" s="262"/>
      <c r="J12" s="262"/>
      <c r="K12" s="262"/>
      <c r="L12" s="262"/>
      <c r="M12" s="262"/>
      <c r="N12" s="262"/>
      <c r="O12" s="262"/>
      <c r="P12" s="262"/>
      <c r="Q12" s="262"/>
      <c r="R12" s="262"/>
      <c r="S12" s="262"/>
      <c r="AK12" s="269"/>
    </row>
    <row r="13" spans="1:37" ht="30" customHeight="1">
      <c r="A13" s="36" t="s">
        <v>8</v>
      </c>
      <c r="B13" s="261" t="s">
        <v>9</v>
      </c>
      <c r="D13" s="262"/>
      <c r="E13" s="262"/>
      <c r="H13" s="262"/>
      <c r="I13" s="262"/>
      <c r="R13" s="262"/>
      <c r="S13" s="262"/>
      <c r="AK13" s="269"/>
    </row>
    <row r="14" spans="1:37" ht="30" customHeight="1">
      <c r="A14" s="36"/>
      <c r="B14" s="261"/>
      <c r="D14" s="262"/>
      <c r="E14" s="262"/>
      <c r="H14" s="262"/>
      <c r="I14" s="262"/>
      <c r="R14" s="262"/>
      <c r="S14" s="262"/>
      <c r="AK14" s="269"/>
    </row>
    <row r="15" spans="1:37" ht="30" customHeight="1">
      <c r="A15" s="36"/>
      <c r="B15" s="261"/>
      <c r="D15" s="262"/>
      <c r="E15" s="262"/>
      <c r="F15" s="268"/>
      <c r="G15" s="261" t="s">
        <v>10</v>
      </c>
      <c r="J15" s="262"/>
      <c r="K15" s="262"/>
      <c r="L15" s="262"/>
      <c r="M15" s="262"/>
      <c r="N15" s="262"/>
      <c r="O15" s="262"/>
      <c r="P15" s="262"/>
      <c r="Q15" s="262"/>
      <c r="R15" s="262"/>
      <c r="S15" s="262"/>
      <c r="AK15" s="269" t="b">
        <v>0</v>
      </c>
    </row>
    <row r="16" spans="1:37" ht="30" customHeight="1">
      <c r="A16" s="36"/>
      <c r="D16" s="262"/>
      <c r="E16" s="262"/>
      <c r="F16" s="268"/>
      <c r="G16" s="261" t="s">
        <v>11</v>
      </c>
      <c r="J16" s="262"/>
      <c r="K16" s="262"/>
      <c r="L16" s="262"/>
      <c r="M16" s="262"/>
      <c r="N16" s="262"/>
      <c r="O16" s="262"/>
      <c r="P16" s="262"/>
      <c r="Q16" s="262"/>
      <c r="R16" s="262"/>
      <c r="S16" s="262"/>
      <c r="AK16" s="269" t="b">
        <v>0</v>
      </c>
    </row>
    <row r="17" spans="1:37" ht="30" customHeight="1">
      <c r="A17" s="36"/>
      <c r="D17" s="262"/>
      <c r="E17" s="262"/>
      <c r="F17" s="262"/>
      <c r="G17" s="262"/>
      <c r="J17" s="262"/>
      <c r="K17" s="262"/>
      <c r="L17" s="262"/>
      <c r="M17" s="262"/>
      <c r="N17" s="262"/>
      <c r="O17" s="262"/>
      <c r="P17" s="262"/>
      <c r="Q17" s="262"/>
      <c r="R17" s="262"/>
      <c r="S17" s="262"/>
    </row>
    <row r="18" spans="1:37" ht="30" customHeight="1">
      <c r="A18" s="36" t="s">
        <v>12</v>
      </c>
      <c r="B18" s="261" t="s">
        <v>13</v>
      </c>
      <c r="D18" s="262"/>
      <c r="E18" s="262"/>
      <c r="F18" s="262"/>
      <c r="G18" s="262"/>
      <c r="J18" s="262"/>
      <c r="K18" s="262"/>
      <c r="L18" s="262"/>
      <c r="M18" s="262"/>
      <c r="N18" s="262"/>
      <c r="O18" s="262"/>
      <c r="P18" s="262"/>
      <c r="Q18" s="262"/>
      <c r="R18" s="262"/>
      <c r="S18" s="262"/>
    </row>
    <row r="19" spans="1:37" ht="30" customHeight="1">
      <c r="A19" s="36"/>
      <c r="D19" s="262"/>
      <c r="E19" s="262"/>
      <c r="F19" s="334"/>
      <c r="G19" s="334"/>
      <c r="H19" s="334"/>
      <c r="I19" s="334"/>
      <c r="J19" s="334"/>
      <c r="K19" s="334"/>
      <c r="L19" s="334"/>
      <c r="M19" s="262" t="s">
        <v>14</v>
      </c>
      <c r="N19" s="262"/>
      <c r="O19" s="262"/>
      <c r="P19" s="262"/>
      <c r="Q19" s="262"/>
      <c r="R19" s="262"/>
      <c r="S19" s="262"/>
    </row>
    <row r="20" spans="1:37" ht="30" customHeight="1">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c r="A22" s="51" t="s">
        <v>16</v>
      </c>
    </row>
    <row r="23" spans="1:37" ht="30" customHeight="1">
      <c r="A23" s="51" t="s">
        <v>17</v>
      </c>
    </row>
    <row r="24" spans="1:37" ht="30" customHeight="1">
      <c r="A24" s="51" t="s">
        <v>18</v>
      </c>
    </row>
    <row r="25" spans="1:37" ht="30" customHeight="1">
      <c r="A25" s="51" t="s">
        <v>19</v>
      </c>
    </row>
    <row r="26" spans="1:37" ht="30" customHeight="1">
      <c r="A26" s="51" t="s">
        <v>20</v>
      </c>
    </row>
    <row r="27" spans="1:37" ht="24.95" customHeight="1">
      <c r="A27" s="51" t="s">
        <v>21</v>
      </c>
    </row>
    <row r="28" spans="1:37" ht="24.95" customHeight="1">
      <c r="A28" s="51" t="s">
        <v>22</v>
      </c>
    </row>
    <row r="29" spans="1:37" ht="24.95" customHeight="1">
      <c r="A29" s="51" t="s">
        <v>23</v>
      </c>
    </row>
    <row r="30" spans="1:37" ht="24.95" customHeight="1">
      <c r="A30" s="51" t="s">
        <v>450</v>
      </c>
    </row>
    <row r="31" spans="1:37" ht="24.95" customHeight="1">
      <c r="A31" s="261" t="s">
        <v>437</v>
      </c>
      <c r="F31" s="51"/>
      <c r="AK31" s="51"/>
    </row>
    <row r="32" spans="1:37" ht="24.95" customHeight="1">
      <c r="F32" s="51"/>
      <c r="AK32" s="51"/>
    </row>
    <row r="33" s="51" customFormat="1" ht="24.95" customHeight="1"/>
    <row r="34" s="51" customFormat="1" ht="24.95" customHeight="1"/>
    <row r="35" s="51" customFormat="1" ht="24.95" customHeight="1"/>
    <row r="36" s="51" customFormat="1" ht="24.95" customHeight="1"/>
    <row r="37" s="51" customFormat="1" ht="24.95" customHeight="1"/>
    <row r="38" s="51" customFormat="1" ht="24.95" customHeight="1"/>
    <row r="39" s="51" customFormat="1" ht="24.95" customHeight="1"/>
    <row r="40" s="51" customFormat="1" ht="24.95" customHeight="1"/>
    <row r="41" s="51" customFormat="1" ht="24.95" customHeight="1"/>
    <row r="42" s="51" customFormat="1" ht="24.95" customHeight="1"/>
    <row r="43" s="51" customFormat="1" ht="24.95" customHeight="1"/>
    <row r="44" s="51" customFormat="1" ht="24.95" customHeight="1"/>
    <row r="45" s="51" customFormat="1" ht="24.95" customHeight="1"/>
    <row r="46" s="51" customFormat="1" ht="24.95" customHeight="1"/>
    <row r="47" s="51" customFormat="1" ht="24.95" customHeight="1"/>
    <row r="48" s="51" customFormat="1" ht="24.95" customHeight="1"/>
    <row r="49" s="51" customFormat="1" ht="24.95" customHeight="1"/>
    <row r="50" s="51" customFormat="1" ht="24.95" customHeight="1"/>
    <row r="51" s="51" customFormat="1" ht="24.95" customHeight="1"/>
    <row r="52" s="51" customFormat="1" ht="24.95" customHeight="1"/>
    <row r="53" s="51" customFormat="1" ht="24.95" customHeight="1"/>
  </sheetData>
  <sheetProtection algorithmName="SHA-512" hashValue="j32zEMfHfm/xwnEhiflSUkXB3E2mVL5mGr319N376yI4XP5WQIJnCvW6UbgXUtiYwhtNrralmHylomiEK216FQ==" saltValue="/esbkRgyd1gF8NF59+JnnA=="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pageSetUpPr fitToPage="1"/>
  </sheetPr>
  <dimension ref="A1:BT179"/>
  <sheetViews>
    <sheetView showGridLines="0" view="pageBreakPreview" zoomScaleNormal="100" zoomScaleSheetLayoutView="100" workbookViewId="0"/>
  </sheetViews>
  <sheetFormatPr defaultColWidth="8.75" defaultRowHeight="13.5"/>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col min="35" max="40" width="2.75" style="276" hidden="1" customWidth="1"/>
    <col min="41" max="43" width="0" style="276" hidden="1" customWidth="1"/>
    <col min="44" max="16384" width="8.75" style="4"/>
  </cols>
  <sheetData>
    <row r="1" spans="1:43" ht="16.149999999999999" customHeight="1">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c r="A2" s="395" t="s">
        <v>1543</v>
      </c>
      <c r="B2" s="395"/>
      <c r="C2" s="395"/>
      <c r="D2" s="395"/>
      <c r="E2" s="395"/>
      <c r="F2" s="395"/>
      <c r="G2" s="395"/>
      <c r="H2" s="395"/>
      <c r="I2" s="395"/>
      <c r="J2" s="395"/>
      <c r="K2" s="395"/>
      <c r="L2" s="395"/>
      <c r="M2" s="395"/>
      <c r="N2" s="395"/>
      <c r="O2" s="395"/>
      <c r="P2" s="395"/>
      <c r="Q2" s="395"/>
      <c r="R2" s="395"/>
      <c r="S2" s="395"/>
      <c r="T2" s="396"/>
      <c r="U2" s="396"/>
      <c r="V2" s="260" t="s">
        <v>1537</v>
      </c>
      <c r="W2" s="333"/>
      <c r="X2" s="333"/>
      <c r="Y2" s="333"/>
      <c r="Z2" s="333"/>
      <c r="AA2" s="333"/>
      <c r="AB2" s="333"/>
      <c r="AC2" s="333"/>
      <c r="AD2" s="333"/>
      <c r="AE2" s="333"/>
      <c r="AF2" s="333"/>
      <c r="AG2" s="333"/>
    </row>
    <row r="3" spans="1:43" ht="7.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c r="A4" s="3"/>
      <c r="B4" s="3"/>
      <c r="C4" s="3"/>
      <c r="D4" s="3"/>
      <c r="E4" s="3"/>
      <c r="F4" s="3"/>
      <c r="G4" s="3"/>
      <c r="H4" s="3"/>
      <c r="I4" s="3"/>
      <c r="J4" s="3"/>
      <c r="K4" s="3"/>
      <c r="L4" s="3"/>
      <c r="M4" s="3"/>
      <c r="N4" s="3"/>
      <c r="O4" s="3"/>
      <c r="P4" s="3"/>
      <c r="Q4" s="3"/>
      <c r="R4" s="3"/>
      <c r="S4" s="391" t="s">
        <v>122</v>
      </c>
      <c r="T4" s="391"/>
      <c r="U4" s="391"/>
      <c r="V4" s="391"/>
      <c r="W4" s="391"/>
      <c r="X4" s="417" t="str">
        <f>IF('様式95_外来・在宅ベースアップ評価料（Ⅰ）'!H5=0,"",'様式95_外来・在宅ベースアップ評価料（Ⅰ）'!H5)</f>
        <v/>
      </c>
      <c r="Y4" s="472"/>
      <c r="Z4" s="472"/>
      <c r="AA4" s="472"/>
      <c r="AB4" s="472"/>
      <c r="AC4" s="472"/>
      <c r="AD4" s="472"/>
      <c r="AE4" s="472"/>
      <c r="AF4" s="472"/>
      <c r="AG4" s="473"/>
    </row>
    <row r="5" spans="1:43" ht="16.149999999999999" customHeight="1">
      <c r="A5" s="3"/>
      <c r="B5" s="3"/>
      <c r="C5" s="3"/>
      <c r="D5" s="3"/>
      <c r="E5" s="3"/>
      <c r="F5" s="3"/>
      <c r="G5" s="3"/>
      <c r="H5" s="3"/>
      <c r="I5" s="3"/>
      <c r="J5" s="3"/>
      <c r="K5" s="3"/>
      <c r="L5" s="3"/>
      <c r="M5" s="3"/>
      <c r="N5" s="3"/>
      <c r="O5" s="3"/>
      <c r="P5" s="3"/>
      <c r="Q5" s="3"/>
      <c r="R5" s="3"/>
      <c r="S5" s="3" t="s">
        <v>123</v>
      </c>
      <c r="T5" s="3"/>
      <c r="U5" s="3"/>
      <c r="V5" s="3"/>
      <c r="W5" s="3"/>
      <c r="X5" s="419" t="str">
        <f>IF(様式97_入院ベースアップ評価料!H5="","",様式97_入院ベースアップ評価料!H6)</f>
        <v/>
      </c>
      <c r="Y5" s="470"/>
      <c r="Z5" s="470"/>
      <c r="AA5" s="470"/>
      <c r="AB5" s="470"/>
      <c r="AC5" s="470"/>
      <c r="AD5" s="470"/>
      <c r="AE5" s="470"/>
      <c r="AF5" s="470"/>
      <c r="AG5" s="471"/>
    </row>
    <row r="6" spans="1:43" ht="16.149999999999999" customHeight="1">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c r="A8" s="3"/>
      <c r="B8" s="441"/>
      <c r="C8" s="442"/>
      <c r="D8" s="383" t="s">
        <v>125</v>
      </c>
      <c r="E8" s="422"/>
      <c r="F8" s="422"/>
      <c r="G8" s="422"/>
      <c r="H8" s="422"/>
      <c r="I8" s="422"/>
      <c r="J8" s="422"/>
      <c r="K8" s="422"/>
      <c r="L8" s="422"/>
      <c r="M8" s="422"/>
      <c r="N8" s="422"/>
      <c r="O8" s="422"/>
      <c r="P8" s="422"/>
      <c r="Q8" s="422"/>
      <c r="R8" s="422"/>
      <c r="S8" s="422"/>
      <c r="T8" s="422"/>
      <c r="U8" s="422"/>
      <c r="V8" s="422"/>
      <c r="W8" s="422"/>
      <c r="X8" s="422"/>
      <c r="Y8" s="422"/>
      <c r="Z8" s="422"/>
      <c r="AA8" s="3"/>
      <c r="AB8" s="3"/>
      <c r="AC8" s="3"/>
      <c r="AD8" s="3"/>
      <c r="AE8" s="3"/>
      <c r="AF8" s="3"/>
      <c r="AG8" s="20"/>
      <c r="AH8" s="306"/>
      <c r="AI8" s="306"/>
    </row>
    <row r="9" spans="1:43" ht="16.149999999999999" customHeight="1" thickBot="1">
      <c r="A9" s="3"/>
      <c r="B9" s="441"/>
      <c r="C9" s="442"/>
      <c r="D9" s="407" t="s">
        <v>126</v>
      </c>
      <c r="E9" s="425"/>
      <c r="F9" s="425"/>
      <c r="G9" s="425"/>
      <c r="H9" s="425"/>
      <c r="I9" s="425"/>
      <c r="J9" s="425"/>
      <c r="K9" s="425"/>
      <c r="L9" s="425"/>
      <c r="M9" s="425"/>
      <c r="N9" s="425"/>
      <c r="O9" s="425"/>
      <c r="P9" s="425"/>
      <c r="Q9" s="425"/>
      <c r="R9" s="425"/>
      <c r="S9" s="425"/>
      <c r="T9" s="425"/>
      <c r="U9" s="425"/>
      <c r="V9" s="425"/>
      <c r="W9" s="425"/>
      <c r="X9" s="425"/>
      <c r="Y9" s="425"/>
      <c r="Z9" s="425"/>
      <c r="AA9" s="3"/>
      <c r="AB9" s="3"/>
      <c r="AC9" s="3"/>
      <c r="AD9" s="3"/>
      <c r="AE9" s="3"/>
      <c r="AF9" s="3"/>
      <c r="AG9" s="20"/>
      <c r="AH9" s="306"/>
      <c r="AI9" s="306"/>
    </row>
    <row r="10" spans="1:43" ht="16.149999999999999" customHeight="1">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c r="B12" s="389" t="s">
        <v>127</v>
      </c>
      <c r="C12" s="423"/>
      <c r="D12" s="423"/>
      <c r="E12" s="443" t="str">
        <f>IF('（別添）_計画書（歯科診療所及びⅡを算定する有床診療所）'!E13=0,"",'（別添）_計画書（歯科診療所及びⅡを算定する有床診療所）'!E13)</f>
        <v/>
      </c>
      <c r="F12" s="443"/>
      <c r="G12" s="21" t="s">
        <v>128</v>
      </c>
      <c r="H12" s="443" t="str">
        <f>IF('（別添）_計画書（歯科診療所及びⅡを算定する有床診療所）'!H13=0,"",'（別添）_計画書（歯科診療所及びⅡを算定する有床診療所）'!H13)</f>
        <v/>
      </c>
      <c r="I12" s="443"/>
      <c r="J12" s="21" t="s">
        <v>129</v>
      </c>
      <c r="K12" s="21"/>
      <c r="L12" s="21" t="s">
        <v>130</v>
      </c>
      <c r="M12" s="21" t="s">
        <v>127</v>
      </c>
      <c r="N12" s="21"/>
      <c r="O12" s="443" t="str">
        <f>IF('（別添）_計画書（歯科診療所及びⅡを算定する有床診療所）'!O13=0,"",'（別添）_計画書（歯科診療所及びⅡを算定する有床診療所）'!O13)</f>
        <v/>
      </c>
      <c r="P12" s="443"/>
      <c r="Q12" s="21" t="s">
        <v>128</v>
      </c>
      <c r="R12" s="443" t="str">
        <f>IF('（別添）_計画書（歯科診療所及びⅡを算定する有床診療所）'!R13=0,"",'（別添）_計画書（歯科診療所及びⅡを算定する有床診療所）'!R13)</f>
        <v/>
      </c>
      <c r="S12" s="443"/>
      <c r="T12" s="22" t="s">
        <v>129</v>
      </c>
      <c r="V12" s="444">
        <f>'（別添）_計画書（歯科診療所及びⅡを算定する有床診療所）'!V13</f>
        <v>1</v>
      </c>
      <c r="W12" s="444"/>
      <c r="X12" s="444"/>
      <c r="Y12" s="445"/>
      <c r="Z12" s="3" t="s">
        <v>131</v>
      </c>
      <c r="AA12" s="3"/>
      <c r="AG12" s="20"/>
      <c r="AH12" s="306"/>
      <c r="AI12" s="306"/>
    </row>
    <row r="13" spans="1:43" s="113" customFormat="1" ht="16.149999999999999" customHeight="1">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c r="A15" s="3"/>
      <c r="B15" s="389" t="s">
        <v>127</v>
      </c>
      <c r="C15" s="423"/>
      <c r="D15" s="423"/>
      <c r="E15" s="443" t="str">
        <f>IF('（別添）_計画書（歯科診療所及びⅡを算定する有床診療所）'!E18=0,"",'（別添）_計画書（歯科診療所及びⅡを算定する有床診療所）'!E18)</f>
        <v/>
      </c>
      <c r="F15" s="443"/>
      <c r="G15" s="21" t="s">
        <v>128</v>
      </c>
      <c r="H15" s="443" t="str">
        <f>IF('（別添）_計画書（歯科診療所及びⅡを算定する有床診療所）'!H18=0,"",'（別添）_計画書（歯科診療所及びⅡを算定する有床診療所）'!H18)</f>
        <v/>
      </c>
      <c r="I15" s="443"/>
      <c r="J15" s="21" t="s">
        <v>129</v>
      </c>
      <c r="K15" s="21"/>
      <c r="L15" s="21" t="s">
        <v>130</v>
      </c>
      <c r="M15" s="21" t="s">
        <v>127</v>
      </c>
      <c r="N15" s="21"/>
      <c r="O15" s="390"/>
      <c r="P15" s="390"/>
      <c r="Q15" s="21" t="s">
        <v>128</v>
      </c>
      <c r="R15" s="390"/>
      <c r="S15" s="390"/>
      <c r="T15" s="22" t="s">
        <v>129</v>
      </c>
      <c r="V15" s="444">
        <f>IFERROR(IF(E15=O15,R15-H15+1,IF(O15-E15=1,12-H15+1+R15,IF(O15-E15=2,12-H15+1+R15+12,"エラー"))),1)</f>
        <v>1</v>
      </c>
      <c r="W15" s="444"/>
      <c r="X15" s="444"/>
      <c r="Y15" s="445"/>
      <c r="Z15" s="3" t="s">
        <v>131</v>
      </c>
      <c r="AA15" s="3"/>
      <c r="AG15" s="20"/>
      <c r="AH15" s="306"/>
      <c r="AI15" s="306"/>
    </row>
    <row r="16" spans="1:43" s="113" customFormat="1" ht="16.149999999999999" customHeight="1" thickBot="1">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429" t="s">
        <v>403</v>
      </c>
      <c r="Y17" s="430"/>
      <c r="Z17" s="144"/>
      <c r="AA17" s="144"/>
      <c r="AB17" s="144"/>
      <c r="AC17" s="144"/>
      <c r="AD17" s="144"/>
      <c r="AE17" s="144"/>
      <c r="AF17" s="144"/>
      <c r="AG17" s="110"/>
      <c r="AH17" s="276" t="b">
        <v>1</v>
      </c>
    </row>
    <row r="18" spans="1:36" ht="16.149999999999999" customHeight="1" thickBot="1">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c r="A19" s="183" t="s">
        <v>531</v>
      </c>
      <c r="B19" s="184"/>
      <c r="C19" s="184"/>
      <c r="D19" s="184"/>
      <c r="E19" s="184"/>
      <c r="F19" s="184"/>
      <c r="G19" s="184"/>
      <c r="H19" s="184"/>
      <c r="I19" s="184"/>
      <c r="J19" s="184"/>
      <c r="K19" s="184"/>
      <c r="L19" s="184"/>
      <c r="M19" s="184"/>
      <c r="N19" s="184"/>
      <c r="O19" s="184"/>
      <c r="P19" s="184"/>
      <c r="Q19" s="184"/>
      <c r="R19" s="476"/>
      <c r="S19" s="477"/>
      <c r="T19" s="477"/>
      <c r="U19" s="477"/>
      <c r="V19" s="477"/>
      <c r="W19" s="477"/>
      <c r="X19" s="477"/>
      <c r="Y19" s="185"/>
      <c r="Z19" s="185"/>
      <c r="AA19" s="185"/>
      <c r="AB19" s="185"/>
      <c r="AC19" s="478"/>
      <c r="AD19" s="478"/>
      <c r="AE19" s="478"/>
      <c r="AF19" s="478"/>
      <c r="AG19" s="186"/>
    </row>
    <row r="20" spans="1:36" ht="16.149999999999999" customHeight="1">
      <c r="A20" s="187"/>
      <c r="B20" s="479" t="s">
        <v>156</v>
      </c>
      <c r="C20" s="479"/>
      <c r="D20" s="479"/>
      <c r="E20" s="479"/>
      <c r="F20" s="479"/>
      <c r="G20" s="479"/>
      <c r="H20" s="479"/>
      <c r="I20" s="479"/>
      <c r="J20" s="479"/>
      <c r="K20" s="479"/>
      <c r="L20" s="479"/>
      <c r="M20" s="479"/>
      <c r="N20" s="479"/>
      <c r="O20" s="479"/>
      <c r="P20" s="479"/>
      <c r="Q20" s="479"/>
      <c r="R20" s="479"/>
      <c r="S20" s="480" t="s">
        <v>157</v>
      </c>
      <c r="T20" s="481"/>
      <c r="U20" s="481"/>
      <c r="V20" s="481"/>
      <c r="W20" s="481"/>
      <c r="X20" s="481"/>
      <c r="Y20" s="482"/>
      <c r="Z20" s="480" t="s">
        <v>416</v>
      </c>
      <c r="AA20" s="481"/>
      <c r="AB20" s="481"/>
      <c r="AC20" s="482"/>
      <c r="AD20" s="480" t="s">
        <v>417</v>
      </c>
      <c r="AE20" s="481"/>
      <c r="AF20" s="481"/>
      <c r="AG20" s="497"/>
    </row>
    <row r="21" spans="1:36" ht="16.149999999999999" customHeight="1">
      <c r="A21" s="187"/>
      <c r="B21" s="188" t="s">
        <v>158</v>
      </c>
      <c r="C21" s="189" t="s">
        <v>127</v>
      </c>
      <c r="D21" s="454">
        <f>'（別添）_計画書（歯科診療所及びⅡを算定する有床診療所）'!E18</f>
        <v>0</v>
      </c>
      <c r="E21" s="454"/>
      <c r="F21" s="143" t="s">
        <v>128</v>
      </c>
      <c r="G21" s="454">
        <f>'（別添）_計画書（歯科診療所及びⅡを算定する有床診療所）'!H18</f>
        <v>0</v>
      </c>
      <c r="H21" s="454"/>
      <c r="I21" s="143" t="s">
        <v>129</v>
      </c>
      <c r="J21" s="143" t="s">
        <v>159</v>
      </c>
      <c r="K21" s="143" t="s">
        <v>160</v>
      </c>
      <c r="L21" s="143"/>
      <c r="M21" s="435"/>
      <c r="N21" s="435"/>
      <c r="O21" s="190" t="s">
        <v>128</v>
      </c>
      <c r="P21" s="435"/>
      <c r="Q21" s="435"/>
      <c r="R21" s="191" t="s">
        <v>129</v>
      </c>
      <c r="S21" s="474"/>
      <c r="T21" s="467"/>
      <c r="U21" s="467"/>
      <c r="V21" s="467"/>
      <c r="W21" s="467"/>
      <c r="X21" s="467"/>
      <c r="Y21" s="475"/>
      <c r="Z21" s="500" t="str">
        <f>IF(S21="","",VLOOKUP(S21,'リスト（外来）'!C:D,2,FALSE))</f>
        <v/>
      </c>
      <c r="AA21" s="454"/>
      <c r="AB21" s="454"/>
      <c r="AC21" s="251" t="s">
        <v>137</v>
      </c>
      <c r="AD21" s="500" t="str">
        <f>IF(S21="","",VLOOKUP(S21,'リスト（外来）'!C:E,3,FALSE))</f>
        <v/>
      </c>
      <c r="AE21" s="454"/>
      <c r="AF21" s="454"/>
      <c r="AG21" s="250" t="s">
        <v>137</v>
      </c>
    </row>
    <row r="22" spans="1:36" ht="16.149999999999999" customHeight="1">
      <c r="A22" s="187"/>
      <c r="B22" s="188" t="s">
        <v>162</v>
      </c>
      <c r="C22" s="189" t="s">
        <v>127</v>
      </c>
      <c r="D22" s="435"/>
      <c r="E22" s="435"/>
      <c r="F22" s="143" t="s">
        <v>128</v>
      </c>
      <c r="G22" s="435"/>
      <c r="H22" s="435"/>
      <c r="I22" s="143" t="s">
        <v>129</v>
      </c>
      <c r="J22" s="143" t="s">
        <v>159</v>
      </c>
      <c r="K22" s="143" t="s">
        <v>160</v>
      </c>
      <c r="L22" s="143"/>
      <c r="M22" s="435"/>
      <c r="N22" s="435"/>
      <c r="O22" s="190" t="s">
        <v>128</v>
      </c>
      <c r="P22" s="435"/>
      <c r="Q22" s="435"/>
      <c r="R22" s="191" t="s">
        <v>129</v>
      </c>
      <c r="S22" s="474"/>
      <c r="T22" s="467"/>
      <c r="U22" s="467"/>
      <c r="V22" s="467"/>
      <c r="W22" s="467"/>
      <c r="X22" s="467"/>
      <c r="Y22" s="475"/>
      <c r="Z22" s="500" t="str">
        <f>IF(S22="","",VLOOKUP(S22,'リスト（外来）'!C:D,2,FALSE))</f>
        <v/>
      </c>
      <c r="AA22" s="454"/>
      <c r="AB22" s="454"/>
      <c r="AC22" s="251" t="s">
        <v>137</v>
      </c>
      <c r="AD22" s="500" t="str">
        <f>IF(S22="","",VLOOKUP(S22,'リスト（外来）'!C:E,3,FALSE))</f>
        <v/>
      </c>
      <c r="AE22" s="454"/>
      <c r="AF22" s="454"/>
      <c r="AG22" s="250" t="s">
        <v>137</v>
      </c>
    </row>
    <row r="23" spans="1:36" ht="16.149999999999999" customHeight="1">
      <c r="A23" s="187"/>
      <c r="B23" s="188" t="s">
        <v>163</v>
      </c>
      <c r="C23" s="189" t="s">
        <v>127</v>
      </c>
      <c r="D23" s="435"/>
      <c r="E23" s="435"/>
      <c r="F23" s="143" t="s">
        <v>128</v>
      </c>
      <c r="G23" s="435"/>
      <c r="H23" s="435"/>
      <c r="I23" s="143" t="s">
        <v>129</v>
      </c>
      <c r="J23" s="143" t="s">
        <v>159</v>
      </c>
      <c r="K23" s="143" t="s">
        <v>160</v>
      </c>
      <c r="L23" s="143"/>
      <c r="M23" s="435"/>
      <c r="N23" s="435"/>
      <c r="O23" s="190" t="s">
        <v>128</v>
      </c>
      <c r="P23" s="435"/>
      <c r="Q23" s="435"/>
      <c r="R23" s="191" t="s">
        <v>129</v>
      </c>
      <c r="S23" s="474"/>
      <c r="T23" s="467"/>
      <c r="U23" s="467"/>
      <c r="V23" s="467"/>
      <c r="W23" s="467"/>
      <c r="X23" s="467"/>
      <c r="Y23" s="475"/>
      <c r="Z23" s="500" t="str">
        <f>IF(S23="","",VLOOKUP(S23,'リスト（外来）'!C:D,2,FALSE))</f>
        <v/>
      </c>
      <c r="AA23" s="454"/>
      <c r="AB23" s="454"/>
      <c r="AC23" s="251" t="s">
        <v>137</v>
      </c>
      <c r="AD23" s="500" t="str">
        <f>IF(S23="","",VLOOKUP(S23,'リスト（外来）'!C:E,3,FALSE))</f>
        <v/>
      </c>
      <c r="AE23" s="454"/>
      <c r="AF23" s="454"/>
      <c r="AG23" s="250" t="s">
        <v>137</v>
      </c>
    </row>
    <row r="24" spans="1:36" ht="16.149999999999999" customHeight="1">
      <c r="A24" s="187"/>
      <c r="B24" s="252" t="s">
        <v>164</v>
      </c>
      <c r="C24" s="189" t="s">
        <v>127</v>
      </c>
      <c r="D24" s="435"/>
      <c r="E24" s="435"/>
      <c r="F24" s="143" t="s">
        <v>128</v>
      </c>
      <c r="G24" s="435"/>
      <c r="H24" s="435"/>
      <c r="I24" s="143" t="s">
        <v>129</v>
      </c>
      <c r="J24" s="143" t="s">
        <v>159</v>
      </c>
      <c r="K24" s="143" t="s">
        <v>160</v>
      </c>
      <c r="L24" s="143"/>
      <c r="M24" s="435"/>
      <c r="N24" s="435"/>
      <c r="O24" s="190" t="s">
        <v>128</v>
      </c>
      <c r="P24" s="435"/>
      <c r="Q24" s="435"/>
      <c r="R24" s="191" t="s">
        <v>129</v>
      </c>
      <c r="S24" s="474"/>
      <c r="T24" s="467"/>
      <c r="U24" s="467"/>
      <c r="V24" s="467"/>
      <c r="W24" s="467"/>
      <c r="X24" s="467"/>
      <c r="Y24" s="475"/>
      <c r="Z24" s="500" t="str">
        <f>IF(S24="","",VLOOKUP(S24,'リスト（外来）'!C:D,2,FALSE))</f>
        <v/>
      </c>
      <c r="AA24" s="454"/>
      <c r="AB24" s="454"/>
      <c r="AC24" s="251" t="s">
        <v>137</v>
      </c>
      <c r="AD24" s="500" t="str">
        <f>IF(S24="","",VLOOKUP(S24,'リスト（外来）'!C:E,3,FALSE))</f>
        <v/>
      </c>
      <c r="AE24" s="454"/>
      <c r="AF24" s="454"/>
      <c r="AG24" s="250" t="s">
        <v>137</v>
      </c>
    </row>
    <row r="25" spans="1:36" ht="16.149999999999999" customHeight="1">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01"/>
      <c r="AD25" s="501"/>
      <c r="AE25" s="501"/>
      <c r="AF25" s="501"/>
      <c r="AG25" s="250"/>
      <c r="AJ25" s="331"/>
    </row>
    <row r="26" spans="1:36" ht="16.149999999999999" customHeight="1">
      <c r="A26" s="187"/>
      <c r="B26" s="480" t="s">
        <v>156</v>
      </c>
      <c r="C26" s="481"/>
      <c r="D26" s="481"/>
      <c r="E26" s="481"/>
      <c r="F26" s="481"/>
      <c r="G26" s="481"/>
      <c r="H26" s="481"/>
      <c r="I26" s="481"/>
      <c r="J26" s="481"/>
      <c r="K26" s="481"/>
      <c r="L26" s="481"/>
      <c r="M26" s="481"/>
      <c r="N26" s="481"/>
      <c r="O26" s="481"/>
      <c r="P26" s="481"/>
      <c r="Q26" s="481"/>
      <c r="R26" s="482"/>
      <c r="S26" s="480" t="s">
        <v>427</v>
      </c>
      <c r="T26" s="481"/>
      <c r="U26" s="481"/>
      <c r="V26" s="481"/>
      <c r="W26" s="481"/>
      <c r="X26" s="481"/>
      <c r="Y26" s="482"/>
      <c r="Z26" s="481" t="s">
        <v>428</v>
      </c>
      <c r="AA26" s="481"/>
      <c r="AB26" s="481"/>
      <c r="AC26" s="481"/>
      <c r="AD26" s="481"/>
      <c r="AE26" s="481"/>
      <c r="AF26" s="481"/>
      <c r="AG26" s="497"/>
    </row>
    <row r="27" spans="1:36" ht="16.149999999999999" customHeight="1">
      <c r="A27" s="187"/>
      <c r="B27" s="188" t="s">
        <v>158</v>
      </c>
      <c r="C27" s="189" t="s">
        <v>127</v>
      </c>
      <c r="D27" s="454">
        <f>IF(D21="","",D21)</f>
        <v>0</v>
      </c>
      <c r="E27" s="454"/>
      <c r="F27" s="143" t="s">
        <v>128</v>
      </c>
      <c r="G27" s="454">
        <f>IF(G21="","",G21)</f>
        <v>0</v>
      </c>
      <c r="H27" s="454"/>
      <c r="I27" s="143" t="s">
        <v>129</v>
      </c>
      <c r="J27" s="143" t="s">
        <v>159</v>
      </c>
      <c r="K27" s="143" t="s">
        <v>160</v>
      </c>
      <c r="L27" s="143"/>
      <c r="M27" s="435" t="str">
        <f>IF(M21="","",M21)</f>
        <v/>
      </c>
      <c r="N27" s="435"/>
      <c r="O27" s="190" t="s">
        <v>128</v>
      </c>
      <c r="P27" s="435" t="str">
        <f>IF(P21="","",P21)</f>
        <v/>
      </c>
      <c r="Q27" s="435"/>
      <c r="R27" s="191" t="s">
        <v>129</v>
      </c>
      <c r="S27" s="483"/>
      <c r="T27" s="484"/>
      <c r="U27" s="484"/>
      <c r="V27" s="484"/>
      <c r="W27" s="484"/>
      <c r="X27" s="484"/>
      <c r="Y27" s="249" t="s">
        <v>139</v>
      </c>
      <c r="Z27" s="498"/>
      <c r="AA27" s="499"/>
      <c r="AB27" s="499"/>
      <c r="AC27" s="499"/>
      <c r="AD27" s="499"/>
      <c r="AE27" s="499"/>
      <c r="AF27" s="499"/>
      <c r="AG27" s="250" t="s">
        <v>139</v>
      </c>
    </row>
    <row r="28" spans="1:36" ht="16.149999999999999" customHeight="1">
      <c r="A28" s="187"/>
      <c r="B28" s="188" t="s">
        <v>162</v>
      </c>
      <c r="C28" s="189" t="s">
        <v>127</v>
      </c>
      <c r="D28" s="435" t="str">
        <f>IF(D22="","",D22)</f>
        <v/>
      </c>
      <c r="E28" s="435"/>
      <c r="F28" s="143" t="s">
        <v>128</v>
      </c>
      <c r="G28" s="435" t="str">
        <f>IF(G22="","",G22)</f>
        <v/>
      </c>
      <c r="H28" s="435"/>
      <c r="I28" s="143" t="s">
        <v>129</v>
      </c>
      <c r="J28" s="143" t="s">
        <v>159</v>
      </c>
      <c r="K28" s="143" t="s">
        <v>160</v>
      </c>
      <c r="L28" s="143"/>
      <c r="M28" s="435" t="str">
        <f>IF(M22="","",M22)</f>
        <v/>
      </c>
      <c r="N28" s="435"/>
      <c r="O28" s="190" t="s">
        <v>128</v>
      </c>
      <c r="P28" s="435" t="str">
        <f>IF(P22="","",P22)</f>
        <v/>
      </c>
      <c r="Q28" s="435"/>
      <c r="R28" s="191" t="s">
        <v>129</v>
      </c>
      <c r="S28" s="483"/>
      <c r="T28" s="484"/>
      <c r="U28" s="484"/>
      <c r="V28" s="484"/>
      <c r="W28" s="484"/>
      <c r="X28" s="484"/>
      <c r="Y28" s="249" t="s">
        <v>139</v>
      </c>
      <c r="Z28" s="498"/>
      <c r="AA28" s="499"/>
      <c r="AB28" s="499"/>
      <c r="AC28" s="499"/>
      <c r="AD28" s="499"/>
      <c r="AE28" s="499"/>
      <c r="AF28" s="499"/>
      <c r="AG28" s="250" t="s">
        <v>139</v>
      </c>
    </row>
    <row r="29" spans="1:36" ht="16.149999999999999" customHeight="1">
      <c r="A29" s="187"/>
      <c r="B29" s="188" t="s">
        <v>163</v>
      </c>
      <c r="C29" s="189" t="s">
        <v>127</v>
      </c>
      <c r="D29" s="435" t="str">
        <f>IF(D23="","",D23)</f>
        <v/>
      </c>
      <c r="E29" s="435"/>
      <c r="F29" s="143" t="s">
        <v>128</v>
      </c>
      <c r="G29" s="435" t="str">
        <f>IF(G23="","",G23)</f>
        <v/>
      </c>
      <c r="H29" s="435"/>
      <c r="I29" s="143" t="s">
        <v>129</v>
      </c>
      <c r="J29" s="143" t="s">
        <v>159</v>
      </c>
      <c r="K29" s="143" t="s">
        <v>160</v>
      </c>
      <c r="L29" s="143"/>
      <c r="M29" s="435" t="str">
        <f>IF(M23="","",M23)</f>
        <v/>
      </c>
      <c r="N29" s="435"/>
      <c r="O29" s="190" t="s">
        <v>128</v>
      </c>
      <c r="P29" s="435" t="str">
        <f>IF(P23="","",P23)</f>
        <v/>
      </c>
      <c r="Q29" s="435"/>
      <c r="R29" s="191" t="s">
        <v>129</v>
      </c>
      <c r="S29" s="483"/>
      <c r="T29" s="484"/>
      <c r="U29" s="484"/>
      <c r="V29" s="484"/>
      <c r="W29" s="484"/>
      <c r="X29" s="484"/>
      <c r="Y29" s="249" t="s">
        <v>139</v>
      </c>
      <c r="Z29" s="498"/>
      <c r="AA29" s="499"/>
      <c r="AB29" s="499"/>
      <c r="AC29" s="499"/>
      <c r="AD29" s="499"/>
      <c r="AE29" s="499"/>
      <c r="AF29" s="499"/>
      <c r="AG29" s="250" t="s">
        <v>139</v>
      </c>
    </row>
    <row r="30" spans="1:36" ht="16.149999999999999" customHeight="1">
      <c r="A30" s="196"/>
      <c r="B30" s="252" t="s">
        <v>164</v>
      </c>
      <c r="C30" s="189" t="s">
        <v>127</v>
      </c>
      <c r="D30" s="435" t="str">
        <f>IF(D24="","",D24)</f>
        <v/>
      </c>
      <c r="E30" s="435"/>
      <c r="F30" s="143" t="s">
        <v>128</v>
      </c>
      <c r="G30" s="435" t="str">
        <f>IF(G24="","",G24)</f>
        <v/>
      </c>
      <c r="H30" s="435"/>
      <c r="I30" s="143" t="s">
        <v>129</v>
      </c>
      <c r="J30" s="143" t="s">
        <v>159</v>
      </c>
      <c r="K30" s="143" t="s">
        <v>160</v>
      </c>
      <c r="L30" s="143"/>
      <c r="M30" s="435" t="str">
        <f>IF(M24="","",M24)</f>
        <v/>
      </c>
      <c r="N30" s="435"/>
      <c r="O30" s="190" t="s">
        <v>128</v>
      </c>
      <c r="P30" s="435" t="str">
        <f>IF(P24="","",P24)</f>
        <v/>
      </c>
      <c r="Q30" s="435"/>
      <c r="R30" s="191" t="s">
        <v>129</v>
      </c>
      <c r="S30" s="483"/>
      <c r="T30" s="484"/>
      <c r="U30" s="484"/>
      <c r="V30" s="484"/>
      <c r="W30" s="484"/>
      <c r="X30" s="484"/>
      <c r="Y30" s="249" t="s">
        <v>139</v>
      </c>
      <c r="Z30" s="498"/>
      <c r="AA30" s="499"/>
      <c r="AB30" s="499"/>
      <c r="AC30" s="499"/>
      <c r="AD30" s="499"/>
      <c r="AE30" s="499"/>
      <c r="AF30" s="499"/>
      <c r="AG30" s="250" t="s">
        <v>139</v>
      </c>
    </row>
    <row r="31" spans="1:36" ht="16.149999999999999" customHeight="1">
      <c r="A31" s="187"/>
      <c r="B31" s="505" t="s">
        <v>166</v>
      </c>
      <c r="C31" s="506"/>
      <c r="D31" s="506"/>
      <c r="E31" s="506"/>
      <c r="F31" s="506"/>
      <c r="G31" s="506"/>
      <c r="H31" s="506"/>
      <c r="I31" s="506"/>
      <c r="J31" s="506"/>
      <c r="K31" s="506"/>
      <c r="L31" s="506"/>
      <c r="M31" s="506"/>
      <c r="N31" s="506"/>
      <c r="O31" s="506"/>
      <c r="P31" s="506"/>
      <c r="Q31" s="506"/>
      <c r="R31" s="507"/>
      <c r="S31" s="502">
        <f>SUM(S27:X30)</f>
        <v>0</v>
      </c>
      <c r="T31" s="428"/>
      <c r="U31" s="428"/>
      <c r="V31" s="428"/>
      <c r="W31" s="428"/>
      <c r="X31" s="428"/>
      <c r="Y31" s="249" t="s">
        <v>139</v>
      </c>
      <c r="Z31" s="504">
        <f>SUM(Z27:AF30)</f>
        <v>0</v>
      </c>
      <c r="AA31" s="405"/>
      <c r="AB31" s="405"/>
      <c r="AC31" s="405"/>
      <c r="AD31" s="405"/>
      <c r="AE31" s="405"/>
      <c r="AF31" s="405"/>
      <c r="AG31" s="250" t="s">
        <v>139</v>
      </c>
    </row>
    <row r="32" spans="1:36" ht="16.149999999999999" customHeight="1">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03"/>
      <c r="AD32" s="503"/>
      <c r="AE32" s="503"/>
      <c r="AF32" s="503"/>
      <c r="AG32" s="198"/>
    </row>
    <row r="33" spans="1:43" ht="16.149999999999999" customHeight="1">
      <c r="A33" s="187"/>
      <c r="B33" s="480" t="s">
        <v>156</v>
      </c>
      <c r="C33" s="481"/>
      <c r="D33" s="481"/>
      <c r="E33" s="481"/>
      <c r="F33" s="481"/>
      <c r="G33" s="481"/>
      <c r="H33" s="481"/>
      <c r="I33" s="481"/>
      <c r="J33" s="481"/>
      <c r="K33" s="481"/>
      <c r="L33" s="481"/>
      <c r="M33" s="481"/>
      <c r="N33" s="481"/>
      <c r="O33" s="481"/>
      <c r="P33" s="481"/>
      <c r="Q33" s="481"/>
      <c r="R33" s="482"/>
      <c r="S33" s="480" t="s">
        <v>429</v>
      </c>
      <c r="T33" s="481"/>
      <c r="U33" s="481"/>
      <c r="V33" s="481"/>
      <c r="W33" s="481"/>
      <c r="X33" s="481"/>
      <c r="Y33" s="482"/>
      <c r="Z33" s="481" t="s">
        <v>430</v>
      </c>
      <c r="AA33" s="481"/>
      <c r="AB33" s="481"/>
      <c r="AC33" s="481"/>
      <c r="AD33" s="481"/>
      <c r="AE33" s="481"/>
      <c r="AF33" s="481"/>
      <c r="AG33" s="497"/>
    </row>
    <row r="34" spans="1:43" ht="16.149999999999999" customHeight="1">
      <c r="A34" s="187"/>
      <c r="B34" s="188" t="s">
        <v>158</v>
      </c>
      <c r="C34" s="189" t="s">
        <v>127</v>
      </c>
      <c r="D34" s="454">
        <f>IF(D21="","",D21)</f>
        <v>0</v>
      </c>
      <c r="E34" s="454"/>
      <c r="F34" s="143" t="s">
        <v>128</v>
      </c>
      <c r="G34" s="454">
        <f>IF(G21="","",G21)</f>
        <v>0</v>
      </c>
      <c r="H34" s="454"/>
      <c r="I34" s="143" t="s">
        <v>129</v>
      </c>
      <c r="J34" s="143" t="s">
        <v>159</v>
      </c>
      <c r="K34" s="143" t="s">
        <v>160</v>
      </c>
      <c r="L34" s="143"/>
      <c r="M34" s="435" t="str">
        <f>IF(M21="","",M21)</f>
        <v/>
      </c>
      <c r="N34" s="435"/>
      <c r="O34" s="190" t="s">
        <v>128</v>
      </c>
      <c r="P34" s="435" t="str">
        <f>IF(P21="","",P21)</f>
        <v/>
      </c>
      <c r="Q34" s="435"/>
      <c r="R34" s="190" t="s">
        <v>129</v>
      </c>
      <c r="S34" s="488" t="str">
        <f>IFERROR(S27*Z21*10,"")</f>
        <v/>
      </c>
      <c r="T34" s="489"/>
      <c r="U34" s="489"/>
      <c r="V34" s="489"/>
      <c r="W34" s="489"/>
      <c r="X34" s="489"/>
      <c r="Y34" s="249" t="s">
        <v>132</v>
      </c>
      <c r="Z34" s="490" t="str">
        <f>IFERROR(Z27*AD21*10,"")</f>
        <v/>
      </c>
      <c r="AA34" s="491"/>
      <c r="AB34" s="491"/>
      <c r="AC34" s="491"/>
      <c r="AD34" s="491"/>
      <c r="AE34" s="491"/>
      <c r="AF34" s="491"/>
      <c r="AG34" s="199" t="s">
        <v>132</v>
      </c>
    </row>
    <row r="35" spans="1:43" ht="16.149999999999999" customHeight="1">
      <c r="A35" s="187"/>
      <c r="B35" s="188" t="s">
        <v>162</v>
      </c>
      <c r="C35" s="189" t="s">
        <v>127</v>
      </c>
      <c r="D35" s="435" t="str">
        <f>IF(D22="","",D22)</f>
        <v/>
      </c>
      <c r="E35" s="435"/>
      <c r="F35" s="143" t="s">
        <v>128</v>
      </c>
      <c r="G35" s="435" t="str">
        <f>IF(G22="","",G22)</f>
        <v/>
      </c>
      <c r="H35" s="435"/>
      <c r="I35" s="143" t="s">
        <v>129</v>
      </c>
      <c r="J35" s="143" t="s">
        <v>159</v>
      </c>
      <c r="K35" s="143" t="s">
        <v>160</v>
      </c>
      <c r="L35" s="143"/>
      <c r="M35" s="435" t="str">
        <f>IF(M22="","",M22)</f>
        <v/>
      </c>
      <c r="N35" s="435"/>
      <c r="O35" s="190" t="s">
        <v>128</v>
      </c>
      <c r="P35" s="435" t="str">
        <f>IF(P22="","",P22)</f>
        <v/>
      </c>
      <c r="Q35" s="435"/>
      <c r="R35" s="190" t="s">
        <v>129</v>
      </c>
      <c r="S35" s="488" t="str">
        <f t="shared" ref="S35:S37" si="0">IFERROR(S28*Z22*10,"")</f>
        <v/>
      </c>
      <c r="T35" s="489"/>
      <c r="U35" s="489"/>
      <c r="V35" s="489"/>
      <c r="W35" s="489"/>
      <c r="X35" s="489"/>
      <c r="Y35" s="249" t="s">
        <v>132</v>
      </c>
      <c r="Z35" s="490" t="str">
        <f t="shared" ref="Z35:Z36" si="1">IFERROR(Z28*AD22*10,"")</f>
        <v/>
      </c>
      <c r="AA35" s="491"/>
      <c r="AB35" s="491"/>
      <c r="AC35" s="491"/>
      <c r="AD35" s="491"/>
      <c r="AE35" s="491"/>
      <c r="AF35" s="491"/>
      <c r="AG35" s="199" t="s">
        <v>132</v>
      </c>
    </row>
    <row r="36" spans="1:43" ht="16.149999999999999" customHeight="1">
      <c r="A36" s="187"/>
      <c r="B36" s="188" t="s">
        <v>163</v>
      </c>
      <c r="C36" s="189" t="s">
        <v>127</v>
      </c>
      <c r="D36" s="435" t="str">
        <f>IF(D23="","",D23)</f>
        <v/>
      </c>
      <c r="E36" s="435"/>
      <c r="F36" s="143" t="s">
        <v>128</v>
      </c>
      <c r="G36" s="435" t="str">
        <f>IF(G23="","",G23)</f>
        <v/>
      </c>
      <c r="H36" s="435"/>
      <c r="I36" s="143" t="s">
        <v>129</v>
      </c>
      <c r="J36" s="143" t="s">
        <v>159</v>
      </c>
      <c r="K36" s="143" t="s">
        <v>160</v>
      </c>
      <c r="L36" s="143"/>
      <c r="M36" s="435" t="str">
        <f>IF(M23="","",M23)</f>
        <v/>
      </c>
      <c r="N36" s="435"/>
      <c r="O36" s="190" t="s">
        <v>128</v>
      </c>
      <c r="P36" s="435" t="str">
        <f>IF(P23="","",P23)</f>
        <v/>
      </c>
      <c r="Q36" s="435"/>
      <c r="R36" s="190" t="s">
        <v>129</v>
      </c>
      <c r="S36" s="488" t="str">
        <f t="shared" si="0"/>
        <v/>
      </c>
      <c r="T36" s="489"/>
      <c r="U36" s="489"/>
      <c r="V36" s="489"/>
      <c r="W36" s="489"/>
      <c r="X36" s="489"/>
      <c r="Y36" s="249" t="s">
        <v>132</v>
      </c>
      <c r="Z36" s="490" t="str">
        <f t="shared" si="1"/>
        <v/>
      </c>
      <c r="AA36" s="491"/>
      <c r="AB36" s="491"/>
      <c r="AC36" s="491"/>
      <c r="AD36" s="491"/>
      <c r="AE36" s="491"/>
      <c r="AF36" s="491"/>
      <c r="AG36" s="199" t="s">
        <v>132</v>
      </c>
    </row>
    <row r="37" spans="1:43" ht="16.149999999999999" customHeight="1">
      <c r="A37" s="187"/>
      <c r="B37" s="200" t="s">
        <v>164</v>
      </c>
      <c r="C37" s="201" t="s">
        <v>127</v>
      </c>
      <c r="D37" s="435" t="str">
        <f>IF(D24="","",D24)</f>
        <v/>
      </c>
      <c r="E37" s="435"/>
      <c r="F37" s="143" t="s">
        <v>128</v>
      </c>
      <c r="G37" s="435" t="str">
        <f>IF(G24="","",G24)</f>
        <v/>
      </c>
      <c r="H37" s="435"/>
      <c r="I37" s="143" t="s">
        <v>129</v>
      </c>
      <c r="J37" s="143" t="s">
        <v>159</v>
      </c>
      <c r="K37" s="143" t="s">
        <v>160</v>
      </c>
      <c r="L37" s="143"/>
      <c r="M37" s="435" t="str">
        <f>IF(M24="","",M24)</f>
        <v/>
      </c>
      <c r="N37" s="435"/>
      <c r="O37" s="190" t="s">
        <v>128</v>
      </c>
      <c r="P37" s="435" t="str">
        <f>IF(P24="","",P24)</f>
        <v/>
      </c>
      <c r="Q37" s="435"/>
      <c r="R37" s="190" t="s">
        <v>129</v>
      </c>
      <c r="S37" s="488" t="str">
        <f t="shared" si="0"/>
        <v/>
      </c>
      <c r="T37" s="489"/>
      <c r="U37" s="489"/>
      <c r="V37" s="489"/>
      <c r="W37" s="489"/>
      <c r="X37" s="489"/>
      <c r="Y37" s="249" t="s">
        <v>132</v>
      </c>
      <c r="Z37" s="490" t="str">
        <f>IFERROR(Z30*AD24*10,"")</f>
        <v/>
      </c>
      <c r="AA37" s="491"/>
      <c r="AB37" s="491"/>
      <c r="AC37" s="491"/>
      <c r="AD37" s="491"/>
      <c r="AE37" s="491"/>
      <c r="AF37" s="491"/>
      <c r="AG37" s="199" t="s">
        <v>132</v>
      </c>
    </row>
    <row r="38" spans="1:43" s="59" customFormat="1" ht="16.149999999999999" customHeight="1">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486"/>
      <c r="AA38" s="487"/>
      <c r="AB38" s="487"/>
      <c r="AC38" s="487"/>
      <c r="AD38" s="487"/>
      <c r="AE38" s="487"/>
      <c r="AF38" s="487"/>
      <c r="AG38" s="199" t="s">
        <v>132</v>
      </c>
      <c r="AH38" s="328"/>
      <c r="AI38" s="328"/>
      <c r="AJ38" s="328"/>
      <c r="AK38" s="328"/>
      <c r="AL38" s="328"/>
      <c r="AM38" s="328"/>
      <c r="AN38" s="328"/>
      <c r="AO38" s="328"/>
      <c r="AP38" s="328"/>
      <c r="AQ38" s="328"/>
    </row>
    <row r="39" spans="1:43" s="59" customFormat="1" ht="16.149999999999999" customHeight="1">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486"/>
      <c r="AA39" s="487"/>
      <c r="AB39" s="487"/>
      <c r="AC39" s="487"/>
      <c r="AD39" s="487"/>
      <c r="AE39" s="487"/>
      <c r="AF39" s="487"/>
      <c r="AG39" s="199" t="s">
        <v>132</v>
      </c>
      <c r="AH39" s="328"/>
      <c r="AI39" s="328"/>
      <c r="AJ39" s="328"/>
      <c r="AK39" s="328"/>
      <c r="AL39" s="328"/>
      <c r="AM39" s="328"/>
      <c r="AN39" s="328"/>
      <c r="AO39" s="328"/>
      <c r="AP39" s="328"/>
      <c r="AQ39" s="328"/>
    </row>
    <row r="40" spans="1:43" ht="16.149999999999999" customHeight="1" thickBot="1">
      <c r="A40" s="207"/>
      <c r="B40" s="493" t="s">
        <v>166</v>
      </c>
      <c r="C40" s="494"/>
      <c r="D40" s="494"/>
      <c r="E40" s="494"/>
      <c r="F40" s="494"/>
      <c r="G40" s="494"/>
      <c r="H40" s="494"/>
      <c r="I40" s="494"/>
      <c r="J40" s="494"/>
      <c r="K40" s="494"/>
      <c r="L40" s="494"/>
      <c r="M40" s="494"/>
      <c r="N40" s="494"/>
      <c r="O40" s="494"/>
      <c r="P40" s="494"/>
      <c r="Q40" s="494"/>
      <c r="R40" s="494"/>
      <c r="S40" s="494"/>
      <c r="T40" s="494"/>
      <c r="U40" s="494"/>
      <c r="V40" s="494"/>
      <c r="W40" s="494"/>
      <c r="X40" s="494"/>
      <c r="Y40" s="495"/>
      <c r="Z40" s="492">
        <f>IFERROR(SUM(S34:X37)+SUM(Z34:AF37)-Z38+Z39,0)</f>
        <v>0</v>
      </c>
      <c r="AA40" s="403"/>
      <c r="AB40" s="403"/>
      <c r="AC40" s="403"/>
      <c r="AD40" s="403"/>
      <c r="AE40" s="403"/>
      <c r="AF40" s="403"/>
      <c r="AG40" s="208" t="s">
        <v>132</v>
      </c>
    </row>
    <row r="41" spans="1:43" ht="15.6"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04"/>
      <c r="AC43" s="404"/>
      <c r="AD43" s="404"/>
      <c r="AE43" s="404"/>
      <c r="AF43" s="404"/>
      <c r="AG43" s="165" t="s">
        <v>132</v>
      </c>
    </row>
    <row r="44" spans="1:43" ht="16.149999999999999" customHeight="1">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437"/>
      <c r="AC44" s="437"/>
      <c r="AD44" s="437"/>
      <c r="AE44" s="437"/>
      <c r="AF44" s="437"/>
      <c r="AG44" s="166" t="s">
        <v>132</v>
      </c>
    </row>
    <row r="45" spans="1:43" ht="16.149999999999999" customHeight="1">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9">
        <f>Z40</f>
        <v>0</v>
      </c>
      <c r="AC45" s="459"/>
      <c r="AD45" s="459"/>
      <c r="AE45" s="459"/>
      <c r="AF45" s="459"/>
      <c r="AG45" s="166" t="s">
        <v>132</v>
      </c>
    </row>
    <row r="46" spans="1:43" s="59" customFormat="1" ht="16.149999999999999" customHeight="1">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485"/>
      <c r="AC46" s="485"/>
      <c r="AD46" s="485"/>
      <c r="AE46" s="485"/>
      <c r="AF46" s="485"/>
      <c r="AG46" s="164" t="s">
        <v>132</v>
      </c>
      <c r="AH46" s="328"/>
      <c r="AI46" s="328"/>
      <c r="AJ46" s="328"/>
      <c r="AK46" s="328"/>
      <c r="AL46" s="328"/>
      <c r="AM46" s="328"/>
      <c r="AN46" s="328"/>
      <c r="AO46" s="328"/>
      <c r="AP46" s="328"/>
      <c r="AQ46" s="328"/>
    </row>
    <row r="47" spans="1:43" s="59" customFormat="1" ht="16.149999999999999" customHeight="1">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485"/>
      <c r="AC47" s="485"/>
      <c r="AD47" s="485"/>
      <c r="AE47" s="485"/>
      <c r="AF47" s="485"/>
      <c r="AG47" s="164" t="s">
        <v>132</v>
      </c>
      <c r="AH47" s="328"/>
      <c r="AI47" s="328"/>
      <c r="AJ47" s="328"/>
      <c r="AK47" s="328"/>
      <c r="AL47" s="328"/>
      <c r="AM47" s="328"/>
      <c r="AN47" s="328"/>
      <c r="AO47" s="328"/>
      <c r="AP47" s="328"/>
      <c r="AQ47" s="328"/>
    </row>
    <row r="48" spans="1:43" ht="16.149999999999999" customHeight="1">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02"/>
      <c r="AC48" s="402"/>
      <c r="AD48" s="402"/>
      <c r="AE48" s="402"/>
      <c r="AF48" s="402"/>
      <c r="AG48" s="166" t="s">
        <v>132</v>
      </c>
    </row>
    <row r="49" spans="1:72" ht="16.149999999999999" customHeight="1">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02"/>
      <c r="AC49" s="402"/>
      <c r="AD49" s="402"/>
      <c r="AE49" s="402"/>
      <c r="AF49" s="402"/>
      <c r="AG49" s="166" t="s">
        <v>132</v>
      </c>
    </row>
    <row r="50" spans="1:72" ht="16.149999999999999" customHeight="1">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440">
        <f>AB43-SUM(AB44:AF49)</f>
        <v>0</v>
      </c>
      <c r="AC50" s="440"/>
      <c r="AD50" s="440"/>
      <c r="AE50" s="440"/>
      <c r="AF50" s="440"/>
      <c r="AG50" s="25" t="s">
        <v>132</v>
      </c>
    </row>
    <row r="51" spans="1:72" ht="16.149999999999999" customHeight="1" thickBot="1">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496"/>
      <c r="AC51" s="496"/>
      <c r="AD51" s="496"/>
      <c r="AE51" s="496"/>
      <c r="AF51" s="496"/>
      <c r="AG51" s="167"/>
      <c r="AH51" s="276" t="b">
        <v>0</v>
      </c>
    </row>
    <row r="52" spans="1:72" ht="16.149999999999999"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08" t="str">
        <f>IF(AH51=TRUE,"問題なし","問題あり")</f>
        <v>問題あり</v>
      </c>
      <c r="AC52" s="508"/>
      <c r="AD52" s="508"/>
      <c r="AE52" s="508"/>
      <c r="AF52" s="508"/>
      <c r="AG52" s="20"/>
    </row>
    <row r="53" spans="1:72" ht="16.149999999999999" customHeight="1">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436">
        <f>'（別添）_計画書（歯科診療所及びⅡを算定する有床診療所）'!AB60</f>
        <v>0</v>
      </c>
      <c r="AC66" s="436"/>
      <c r="AD66" s="436"/>
      <c r="AE66" s="436"/>
      <c r="AF66" s="436"/>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05">
        <f>'（別添）_計画書（歯科診療所及びⅡを算定する有床診療所）'!AB61</f>
        <v>0</v>
      </c>
      <c r="AC67" s="405"/>
      <c r="AD67" s="405"/>
      <c r="AE67" s="405"/>
      <c r="AF67" s="405"/>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372"/>
      <c r="AC68" s="372"/>
      <c r="AD68" s="372"/>
      <c r="AE68" s="372"/>
      <c r="AF68" s="372"/>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373">
        <f>AB68-AB67</f>
        <v>0</v>
      </c>
      <c r="AC69" s="373"/>
      <c r="AD69" s="373"/>
      <c r="AE69" s="373"/>
      <c r="AF69" s="373"/>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437"/>
      <c r="AC70" s="437"/>
      <c r="AD70" s="437"/>
      <c r="AE70" s="437"/>
      <c r="AF70" s="437"/>
      <c r="AG70" s="168" t="s">
        <v>132</v>
      </c>
    </row>
    <row r="71" spans="1:72" ht="16.149999999999999" customHeight="1" thickBot="1">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438"/>
      <c r="AC71" s="438"/>
      <c r="AD71" s="438"/>
      <c r="AE71" s="438"/>
      <c r="AF71" s="438"/>
      <c r="AG71" s="168" t="s">
        <v>142</v>
      </c>
    </row>
    <row r="72" spans="1:72" ht="16.149999999999999" customHeight="1" thickTop="1" thickBot="1">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439" t="e">
        <f>AB71/AB67*100</f>
        <v>#DIV/0!</v>
      </c>
      <c r="AC72" s="439"/>
      <c r="AD72" s="439"/>
      <c r="AE72" s="439"/>
      <c r="AF72" s="439"/>
      <c r="AG72" s="169" t="s">
        <v>143</v>
      </c>
    </row>
    <row r="73" spans="1:72" ht="16.149999999999999" customHeight="1">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367"/>
      <c r="AB74" s="367"/>
      <c r="AC74" s="367"/>
      <c r="AD74" s="367"/>
      <c r="AE74" s="367"/>
      <c r="AF74" s="367"/>
      <c r="AG74" s="367"/>
    </row>
    <row r="75" spans="1:72" ht="16.149999999999999" customHeight="1">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436">
        <f>'（別添）_計画書（歯科診療所及びⅡを算定する有床診療所）'!AB69</f>
        <v>0</v>
      </c>
      <c r="AC75" s="436"/>
      <c r="AD75" s="436"/>
      <c r="AE75" s="436"/>
      <c r="AF75" s="436"/>
      <c r="AG75" s="88" t="s">
        <v>141</v>
      </c>
    </row>
    <row r="76" spans="1:72" ht="16.149999999999999" customHeight="1">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05">
        <f>'（別添）_計画書（歯科診療所及びⅡを算定する有床診療所）'!AB70</f>
        <v>0</v>
      </c>
      <c r="AC76" s="405"/>
      <c r="AD76" s="405"/>
      <c r="AE76" s="405"/>
      <c r="AF76" s="405"/>
      <c r="AG76" s="163" t="s">
        <v>132</v>
      </c>
    </row>
    <row r="77" spans="1:72" ht="16.149999999999999" customHeight="1">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372"/>
      <c r="AC77" s="372"/>
      <c r="AD77" s="372"/>
      <c r="AE77" s="372"/>
      <c r="AF77" s="372"/>
      <c r="AG77" s="248" t="s">
        <v>132</v>
      </c>
    </row>
    <row r="78" spans="1:72" ht="16.149999999999999" customHeight="1">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373">
        <f>AB77-AB76</f>
        <v>0</v>
      </c>
      <c r="AC78" s="373"/>
      <c r="AD78" s="373"/>
      <c r="AE78" s="373"/>
      <c r="AF78" s="373"/>
      <c r="AG78" s="248" t="s">
        <v>132</v>
      </c>
    </row>
    <row r="79" spans="1:72" ht="16.149999999999999" customHeight="1">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437"/>
      <c r="AC79" s="437"/>
      <c r="AD79" s="437"/>
      <c r="AE79" s="437"/>
      <c r="AF79" s="437"/>
      <c r="AG79" s="168" t="s">
        <v>132</v>
      </c>
    </row>
    <row r="80" spans="1:72" ht="16.149999999999999" customHeight="1" thickBot="1">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438"/>
      <c r="AC80" s="438"/>
      <c r="AD80" s="438"/>
      <c r="AE80" s="438"/>
      <c r="AF80" s="438"/>
      <c r="AG80" s="168" t="s">
        <v>142</v>
      </c>
    </row>
    <row r="81" spans="1:33" ht="16.350000000000001" customHeight="1" thickTop="1" thickBot="1">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439" t="e">
        <f>AB80/AB76*100</f>
        <v>#DIV/0!</v>
      </c>
      <c r="AC81" s="439"/>
      <c r="AD81" s="439"/>
      <c r="AE81" s="439"/>
      <c r="AF81" s="439"/>
      <c r="AG81" s="169" t="s">
        <v>143</v>
      </c>
    </row>
    <row r="82" spans="1:33" ht="16.350000000000001" customHeight="1"/>
    <row r="83" spans="1:33" ht="16.149999999999999" customHeight="1" thickBot="1">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367"/>
      <c r="AB83" s="367"/>
      <c r="AC83" s="367"/>
      <c r="AD83" s="367"/>
      <c r="AE83" s="367"/>
      <c r="AF83" s="367"/>
      <c r="AG83" s="367"/>
    </row>
    <row r="84" spans="1:33" ht="16.149999999999999" customHeight="1">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453">
        <f>'（別添）_計画書（歯科診療所及びⅡを算定する有床診療所）'!AB78</f>
        <v>0</v>
      </c>
      <c r="AC84" s="453"/>
      <c r="AD84" s="453"/>
      <c r="AE84" s="453"/>
      <c r="AF84" s="453"/>
      <c r="AG84" s="88" t="s">
        <v>141</v>
      </c>
    </row>
    <row r="85" spans="1:33" ht="16.149999999999999" customHeight="1">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452">
        <f>'（別添）_計画書（歯科診療所及びⅡを算定する有床診療所）'!AB79</f>
        <v>0</v>
      </c>
      <c r="AC85" s="452"/>
      <c r="AD85" s="452"/>
      <c r="AE85" s="452"/>
      <c r="AF85" s="452"/>
      <c r="AG85" s="163" t="s">
        <v>132</v>
      </c>
    </row>
    <row r="86" spans="1:33" ht="16.149999999999999" customHeight="1">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372"/>
      <c r="AC86" s="372"/>
      <c r="AD86" s="372"/>
      <c r="AE86" s="372"/>
      <c r="AF86" s="372"/>
      <c r="AG86" s="248" t="s">
        <v>132</v>
      </c>
    </row>
    <row r="87" spans="1:33" ht="16.149999999999999" customHeight="1">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373">
        <f>AB86-AB85</f>
        <v>0</v>
      </c>
      <c r="AC87" s="373"/>
      <c r="AD87" s="373"/>
      <c r="AE87" s="373"/>
      <c r="AF87" s="373"/>
      <c r="AG87" s="248" t="s">
        <v>132</v>
      </c>
    </row>
    <row r="88" spans="1:33" ht="16.149999999999999" customHeight="1">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437"/>
      <c r="AC88" s="437"/>
      <c r="AD88" s="437"/>
      <c r="AE88" s="437"/>
      <c r="AF88" s="437"/>
      <c r="AG88" s="168" t="s">
        <v>132</v>
      </c>
    </row>
    <row r="89" spans="1:33" ht="16.149999999999999" customHeight="1" thickBot="1">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438"/>
      <c r="AC89" s="438"/>
      <c r="AD89" s="438"/>
      <c r="AE89" s="438"/>
      <c r="AF89" s="438"/>
      <c r="AG89" s="168" t="s">
        <v>142</v>
      </c>
    </row>
    <row r="90" spans="1:33" ht="16.350000000000001" customHeight="1" thickTop="1" thickBot="1">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439" t="e">
        <f>AB89/AB85*100</f>
        <v>#DIV/0!</v>
      </c>
      <c r="AC90" s="439"/>
      <c r="AD90" s="439"/>
      <c r="AE90" s="439"/>
      <c r="AF90" s="439"/>
      <c r="AG90" s="169" t="s">
        <v>143</v>
      </c>
    </row>
    <row r="91" spans="1:33" ht="16.350000000000001" customHeight="1"/>
    <row r="92" spans="1:33" ht="16.149999999999999" customHeight="1" thickBot="1">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367"/>
      <c r="AB92" s="367"/>
      <c r="AC92" s="367"/>
      <c r="AD92" s="367"/>
      <c r="AE92" s="367"/>
      <c r="AF92" s="367"/>
      <c r="AG92" s="367"/>
    </row>
    <row r="93" spans="1:33" ht="16.149999999999999" customHeight="1">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453">
        <f>'（別添）_計画書（歯科診療所及びⅡを算定する有床診療所）'!AB87</f>
        <v>0</v>
      </c>
      <c r="AC93" s="453"/>
      <c r="AD93" s="453"/>
      <c r="AE93" s="453"/>
      <c r="AF93" s="453"/>
      <c r="AG93" s="88" t="s">
        <v>141</v>
      </c>
    </row>
    <row r="94" spans="1:33" ht="16.149999999999999" customHeight="1">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452">
        <f>'（別添）_計画書（歯科診療所及びⅡを算定する有床診療所）'!AB88</f>
        <v>0</v>
      </c>
      <c r="AC94" s="452"/>
      <c r="AD94" s="452"/>
      <c r="AE94" s="452"/>
      <c r="AF94" s="452"/>
      <c r="AG94" s="163" t="s">
        <v>132</v>
      </c>
    </row>
    <row r="95" spans="1:33" ht="16.149999999999999" customHeight="1">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372"/>
      <c r="AC95" s="372"/>
      <c r="AD95" s="372"/>
      <c r="AE95" s="372"/>
      <c r="AF95" s="372"/>
      <c r="AG95" s="248" t="s">
        <v>132</v>
      </c>
    </row>
    <row r="96" spans="1:33" ht="16.149999999999999" customHeight="1">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373">
        <f>AB95-AB94</f>
        <v>0</v>
      </c>
      <c r="AC96" s="373"/>
      <c r="AD96" s="373"/>
      <c r="AE96" s="373"/>
      <c r="AF96" s="373"/>
      <c r="AG96" s="248" t="s">
        <v>132</v>
      </c>
    </row>
    <row r="97" spans="1:35" ht="16.149999999999999" customHeight="1">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437"/>
      <c r="AC97" s="437"/>
      <c r="AD97" s="437"/>
      <c r="AE97" s="437"/>
      <c r="AF97" s="437"/>
      <c r="AG97" s="168" t="s">
        <v>132</v>
      </c>
    </row>
    <row r="98" spans="1:35" ht="16.350000000000001" customHeight="1" thickBot="1">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438"/>
      <c r="AC98" s="438"/>
      <c r="AD98" s="438"/>
      <c r="AE98" s="438"/>
      <c r="AF98" s="438"/>
      <c r="AG98" s="168" t="s">
        <v>142</v>
      </c>
    </row>
    <row r="99" spans="1:35" ht="16.350000000000001" customHeight="1" thickTop="1" thickBot="1">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439" t="e">
        <f>AB98/AB94*100</f>
        <v>#DIV/0!</v>
      </c>
      <c r="AC99" s="439"/>
      <c r="AD99" s="439"/>
      <c r="AE99" s="439"/>
      <c r="AF99" s="439"/>
      <c r="AG99" s="169" t="s">
        <v>143</v>
      </c>
    </row>
    <row r="100" spans="1:35" ht="16.350000000000001" customHeight="1"/>
    <row r="101" spans="1:35" ht="16.149999999999999" customHeight="1" thickBot="1">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67"/>
      <c r="AB101" s="367"/>
      <c r="AC101" s="367"/>
      <c r="AD101" s="367"/>
      <c r="AE101" s="367"/>
      <c r="AF101" s="367"/>
      <c r="AG101" s="367"/>
    </row>
    <row r="102" spans="1:35" ht="16.149999999999999" customHeight="1">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453">
        <f>'（別添）_計画書（歯科診療所及びⅡを算定する有床診療所）'!AB96</f>
        <v>0</v>
      </c>
      <c r="AC102" s="453"/>
      <c r="AD102" s="453"/>
      <c r="AE102" s="453"/>
      <c r="AF102" s="453"/>
      <c r="AG102" s="88" t="s">
        <v>141</v>
      </c>
    </row>
    <row r="103" spans="1:35" ht="16.149999999999999" customHeight="1">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452">
        <f>'（別添）_計画書（歯科診療所及びⅡを算定する有床診療所）'!AB97</f>
        <v>0</v>
      </c>
      <c r="AC103" s="452"/>
      <c r="AD103" s="452"/>
      <c r="AE103" s="452"/>
      <c r="AF103" s="452"/>
      <c r="AG103" s="163" t="s">
        <v>132</v>
      </c>
    </row>
    <row r="104" spans="1:35" ht="16.149999999999999" customHeight="1">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72"/>
      <c r="AC104" s="372"/>
      <c r="AD104" s="372"/>
      <c r="AE104" s="372"/>
      <c r="AF104" s="372"/>
      <c r="AG104" s="248" t="s">
        <v>132</v>
      </c>
    </row>
    <row r="105" spans="1:35" ht="16.149999999999999" customHeight="1">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373">
        <f>AB104-AB103</f>
        <v>0</v>
      </c>
      <c r="AC105" s="373"/>
      <c r="AD105" s="373"/>
      <c r="AE105" s="373"/>
      <c r="AF105" s="373"/>
      <c r="AG105" s="248" t="s">
        <v>132</v>
      </c>
    </row>
    <row r="106" spans="1:35" ht="16.149999999999999" customHeight="1">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437"/>
      <c r="AC106" s="437"/>
      <c r="AD106" s="437"/>
      <c r="AE106" s="437"/>
      <c r="AF106" s="437"/>
      <c r="AG106" s="168" t="s">
        <v>132</v>
      </c>
    </row>
    <row r="107" spans="1:35" ht="16.149999999999999" customHeight="1" thickBot="1">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438"/>
      <c r="AC107" s="438"/>
      <c r="AD107" s="438"/>
      <c r="AE107" s="438"/>
      <c r="AF107" s="438"/>
      <c r="AG107" s="168" t="s">
        <v>142</v>
      </c>
    </row>
    <row r="108" spans="1:35" ht="16.350000000000001" customHeight="1" thickTop="1" thickBot="1">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439" t="e">
        <f>AB107/AB103*100</f>
        <v>#DIV/0!</v>
      </c>
      <c r="AC108" s="439"/>
      <c r="AD108" s="439"/>
      <c r="AE108" s="439"/>
      <c r="AF108" s="439"/>
      <c r="AG108" s="169" t="s">
        <v>143</v>
      </c>
    </row>
    <row r="109" spans="1:35" ht="16.350000000000001" customHeight="1"/>
    <row r="110" spans="1:35" ht="16.350000000000001" customHeight="1">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363"/>
      <c r="AB111" s="363"/>
      <c r="AC111" s="363"/>
      <c r="AD111" s="363"/>
      <c r="AE111" s="363"/>
      <c r="AF111" s="363"/>
      <c r="AG111" s="363"/>
      <c r="AH111" s="311"/>
      <c r="AI111" s="311"/>
    </row>
    <row r="112" spans="1:35" ht="16.149999999999999" customHeight="1">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449">
        <f>'（別添）_計画書（歯科診療所及びⅡを算定する有床診療所）'!AB106</f>
        <v>0</v>
      </c>
      <c r="AC112" s="449"/>
      <c r="AD112" s="449"/>
      <c r="AE112" s="449"/>
      <c r="AF112" s="449"/>
      <c r="AG112" s="91" t="s">
        <v>141</v>
      </c>
      <c r="AH112" s="309"/>
      <c r="AI112" s="309"/>
    </row>
    <row r="113" spans="1:35" ht="16.149999999999999" customHeight="1">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450">
        <f>'（別添）_計画書（歯科診療所及びⅡを算定する有床診療所）'!AB107</f>
        <v>0</v>
      </c>
      <c r="AC113" s="450"/>
      <c r="AD113" s="450"/>
      <c r="AE113" s="450"/>
      <c r="AF113" s="450"/>
      <c r="AG113" s="145" t="s">
        <v>132</v>
      </c>
      <c r="AH113" s="309"/>
      <c r="AI113" s="309"/>
    </row>
    <row r="114" spans="1:35" ht="16.149999999999999" customHeight="1">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451">
        <f>'（別添）_計画書（歯科診療所及びⅡを算定する有床診療所）'!AB108</f>
        <v>0</v>
      </c>
      <c r="AC114" s="451"/>
      <c r="AD114" s="451"/>
      <c r="AE114" s="451"/>
      <c r="AF114" s="451"/>
      <c r="AG114" s="145" t="s">
        <v>132</v>
      </c>
      <c r="AH114" s="310"/>
      <c r="AI114" s="310"/>
    </row>
    <row r="115" spans="1:35" ht="16.149999999999999" customHeight="1">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381"/>
      <c r="AC115" s="381"/>
      <c r="AD115" s="381"/>
      <c r="AE115" s="381"/>
      <c r="AF115" s="381"/>
      <c r="AG115" s="171" t="s">
        <v>132</v>
      </c>
      <c r="AH115" s="310"/>
      <c r="AI115" s="310"/>
    </row>
    <row r="116" spans="1:35" ht="16.149999999999999" customHeight="1">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365"/>
      <c r="AC116" s="365"/>
      <c r="AD116" s="365"/>
      <c r="AE116" s="365"/>
      <c r="AF116" s="365"/>
      <c r="AG116" s="171" t="s">
        <v>132</v>
      </c>
      <c r="AH116" s="310"/>
      <c r="AI116" s="310"/>
    </row>
    <row r="117" spans="1:35" ht="16.149999999999999" customHeight="1">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380">
        <f>AB115-AB113</f>
        <v>0</v>
      </c>
      <c r="AC117" s="380"/>
      <c r="AD117" s="380"/>
      <c r="AE117" s="380"/>
      <c r="AF117" s="380"/>
      <c r="AG117" s="171" t="s">
        <v>132</v>
      </c>
      <c r="AH117" s="310"/>
      <c r="AI117" s="310"/>
    </row>
    <row r="118" spans="1:35" ht="16.149999999999999" customHeight="1">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380">
        <f>AB116-AB114</f>
        <v>0</v>
      </c>
      <c r="AC118" s="380"/>
      <c r="AD118" s="380"/>
      <c r="AE118" s="380"/>
      <c r="AF118" s="380"/>
      <c r="AG118" s="171" t="s">
        <v>132</v>
      </c>
      <c r="AH118" s="310"/>
      <c r="AI118" s="310"/>
    </row>
    <row r="119" spans="1:35" ht="16.149999999999999" customHeight="1">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365"/>
      <c r="AC119" s="365"/>
      <c r="AD119" s="365"/>
      <c r="AE119" s="365"/>
      <c r="AF119" s="365"/>
      <c r="AG119" s="175" t="s">
        <v>132</v>
      </c>
      <c r="AH119" s="310"/>
      <c r="AI119" s="310"/>
    </row>
    <row r="120" spans="1:35" ht="16.149999999999999" customHeight="1" thickBot="1">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366"/>
      <c r="AC120" s="366"/>
      <c r="AD120" s="366"/>
      <c r="AE120" s="366"/>
      <c r="AF120" s="366"/>
      <c r="AG120" s="175" t="s">
        <v>142</v>
      </c>
      <c r="AH120" s="310"/>
      <c r="AI120" s="310"/>
    </row>
    <row r="121" spans="1:35" ht="16.350000000000001" customHeight="1" thickTop="1" thickBot="1">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446" t="e">
        <f>AB120/AB114*100</f>
        <v>#DIV/0!</v>
      </c>
      <c r="AC121" s="446"/>
      <c r="AD121" s="446"/>
      <c r="AE121" s="446"/>
      <c r="AF121" s="446"/>
      <c r="AG121" s="176" t="s">
        <v>143</v>
      </c>
      <c r="AH121" s="310"/>
      <c r="AI121" s="310"/>
    </row>
    <row r="122" spans="1:35" ht="16.350000000000001"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363"/>
      <c r="AB123" s="363"/>
      <c r="AC123" s="363"/>
      <c r="AD123" s="363"/>
      <c r="AE123" s="363"/>
      <c r="AF123" s="363"/>
      <c r="AG123" s="363"/>
      <c r="AH123" s="311"/>
      <c r="AI123" s="311"/>
    </row>
    <row r="124" spans="1:35" ht="16.149999999999999" customHeight="1">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449">
        <f>'（別添）_計画書（歯科診療所及びⅡを算定する有床診療所）'!AB118</f>
        <v>0</v>
      </c>
      <c r="AC124" s="449"/>
      <c r="AD124" s="449"/>
      <c r="AE124" s="449"/>
      <c r="AF124" s="449"/>
      <c r="AG124" s="91" t="s">
        <v>141</v>
      </c>
      <c r="AH124" s="309"/>
      <c r="AI124" s="309"/>
    </row>
    <row r="125" spans="1:35" ht="16.149999999999999" customHeight="1">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450">
        <f>'（別添）_計画書（歯科診療所及びⅡを算定する有床診療所）'!AB119</f>
        <v>0</v>
      </c>
      <c r="AC125" s="450"/>
      <c r="AD125" s="450"/>
      <c r="AE125" s="450"/>
      <c r="AF125" s="450"/>
      <c r="AG125" s="145" t="s">
        <v>132</v>
      </c>
      <c r="AH125" s="309"/>
      <c r="AI125" s="309"/>
    </row>
    <row r="126" spans="1:35" ht="16.149999999999999" customHeight="1">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451">
        <f>'（別添）_計画書（歯科診療所及びⅡを算定する有床診療所）'!AB120</f>
        <v>0</v>
      </c>
      <c r="AC126" s="451"/>
      <c r="AD126" s="451"/>
      <c r="AE126" s="451"/>
      <c r="AF126" s="451"/>
      <c r="AG126" s="145" t="s">
        <v>132</v>
      </c>
      <c r="AH126" s="310"/>
      <c r="AI126" s="310"/>
    </row>
    <row r="127" spans="1:35" ht="16.149999999999999" customHeight="1">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381"/>
      <c r="AC127" s="381"/>
      <c r="AD127" s="381"/>
      <c r="AE127" s="381"/>
      <c r="AF127" s="381"/>
      <c r="AG127" s="171" t="s">
        <v>132</v>
      </c>
      <c r="AH127" s="310"/>
      <c r="AI127" s="310"/>
    </row>
    <row r="128" spans="1:35" ht="16.149999999999999" customHeight="1">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365"/>
      <c r="AC128" s="365"/>
      <c r="AD128" s="365"/>
      <c r="AE128" s="365"/>
      <c r="AF128" s="365"/>
      <c r="AG128" s="171" t="s">
        <v>132</v>
      </c>
      <c r="AH128" s="310"/>
      <c r="AI128" s="310"/>
    </row>
    <row r="129" spans="1:35" ht="16.149999999999999" customHeight="1">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380">
        <f>AB127-AB125</f>
        <v>0</v>
      </c>
      <c r="AC129" s="380"/>
      <c r="AD129" s="380"/>
      <c r="AE129" s="380"/>
      <c r="AF129" s="380"/>
      <c r="AG129" s="171" t="s">
        <v>132</v>
      </c>
      <c r="AH129" s="310"/>
      <c r="AI129" s="310"/>
    </row>
    <row r="130" spans="1:35" ht="16.149999999999999" customHeight="1">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380">
        <f>AB128-AB126</f>
        <v>0</v>
      </c>
      <c r="AC130" s="380"/>
      <c r="AD130" s="380"/>
      <c r="AE130" s="380"/>
      <c r="AF130" s="380"/>
      <c r="AG130" s="171" t="s">
        <v>132</v>
      </c>
      <c r="AH130" s="310"/>
      <c r="AI130" s="310"/>
    </row>
    <row r="131" spans="1:35" ht="16.149999999999999" customHeight="1">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365"/>
      <c r="AC131" s="365"/>
      <c r="AD131" s="365"/>
      <c r="AE131" s="365"/>
      <c r="AF131" s="365"/>
      <c r="AG131" s="175" t="s">
        <v>132</v>
      </c>
      <c r="AH131" s="310"/>
      <c r="AI131" s="310"/>
    </row>
    <row r="132" spans="1:35" ht="16.149999999999999" customHeight="1" thickBot="1">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366"/>
      <c r="AC132" s="366"/>
      <c r="AD132" s="366"/>
      <c r="AE132" s="366"/>
      <c r="AF132" s="366"/>
      <c r="AG132" s="175" t="s">
        <v>142</v>
      </c>
      <c r="AH132" s="310"/>
      <c r="AI132" s="310"/>
    </row>
    <row r="133" spans="1:35" ht="16.350000000000001" customHeight="1" thickTop="1" thickBot="1">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446" t="e">
        <f>AB132/AB126*100</f>
        <v>#DIV/0!</v>
      </c>
      <c r="AC133" s="446"/>
      <c r="AD133" s="446"/>
      <c r="AE133" s="446"/>
      <c r="AF133" s="446"/>
      <c r="AG133" s="176" t="s">
        <v>143</v>
      </c>
      <c r="AH133" s="310"/>
      <c r="AI133" s="310"/>
    </row>
    <row r="134" spans="1:35" ht="4.1500000000000004"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c r="A137" s="3"/>
      <c r="B137" s="3"/>
      <c r="C137" s="3"/>
      <c r="D137" s="3" t="s">
        <v>127</v>
      </c>
      <c r="E137" s="3"/>
      <c r="F137" s="377"/>
      <c r="G137" s="377"/>
      <c r="H137" s="3" t="s">
        <v>128</v>
      </c>
      <c r="I137" s="377"/>
      <c r="J137" s="377"/>
      <c r="K137" s="3" t="s">
        <v>129</v>
      </c>
      <c r="L137" s="377"/>
      <c r="M137" s="377"/>
      <c r="N137" s="3" t="s">
        <v>153</v>
      </c>
      <c r="O137" s="3"/>
      <c r="P137" s="3"/>
      <c r="Q137" s="3" t="s">
        <v>168</v>
      </c>
      <c r="R137" s="3"/>
      <c r="S137" s="3"/>
      <c r="T137" s="3"/>
      <c r="U137" s="378"/>
      <c r="V137" s="378"/>
      <c r="W137" s="378"/>
      <c r="X137" s="378"/>
      <c r="Y137" s="378"/>
      <c r="Z137" s="378"/>
      <c r="AA137" s="378"/>
      <c r="AB137" s="378"/>
      <c r="AC137" s="378"/>
      <c r="AD137" s="378"/>
      <c r="AE137" s="378"/>
      <c r="AF137" s="378"/>
      <c r="AG137" s="20"/>
    </row>
    <row r="138" spans="1:35" ht="10.9" customHeight="1">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mmUENnTybFT8j4kWE5Ie4KRKWgR/xmKrH0Tshuot9OXCLiwsuIMk53C7cxYJYnMD321THbkGwrXxqN9IN9LFrQ==" saltValue="CaqhrpFSdKCpHj+zhUn9XA==" spinCount="100000" sheet="1" objects="1" scenarios="1"/>
  <mergeCells count="194">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51:AF51"/>
    <mergeCell ref="AB52:AF52"/>
    <mergeCell ref="AB66:AF66"/>
    <mergeCell ref="AB67:AF67"/>
    <mergeCell ref="AB68:AF68"/>
    <mergeCell ref="AB69:AF69"/>
    <mergeCell ref="AB45:AF45"/>
    <mergeCell ref="AB46:AF46"/>
    <mergeCell ref="AB47:AF47"/>
    <mergeCell ref="AB48:AF48"/>
    <mergeCell ref="AB49:AF49"/>
    <mergeCell ref="AB50:AF50"/>
    <mergeCell ref="Z38:AF38"/>
    <mergeCell ref="Z39:AF39"/>
    <mergeCell ref="B40:Y40"/>
    <mergeCell ref="Z40:AF40"/>
    <mergeCell ref="AB43:AF43"/>
    <mergeCell ref="AB44:AF44"/>
    <mergeCell ref="D37:E37"/>
    <mergeCell ref="G37:H37"/>
    <mergeCell ref="M37:N37"/>
    <mergeCell ref="P37:Q37"/>
    <mergeCell ref="S37:X37"/>
    <mergeCell ref="Z37:AF37"/>
    <mergeCell ref="D36:E36"/>
    <mergeCell ref="G36:H36"/>
    <mergeCell ref="M36:N36"/>
    <mergeCell ref="P36:Q36"/>
    <mergeCell ref="S36:X36"/>
    <mergeCell ref="Z36:AF36"/>
    <mergeCell ref="D35:E35"/>
    <mergeCell ref="G35:H35"/>
    <mergeCell ref="M35:N35"/>
    <mergeCell ref="P35:Q35"/>
    <mergeCell ref="S35:X35"/>
    <mergeCell ref="Z35:AF35"/>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0:E30"/>
    <mergeCell ref="G30:H30"/>
    <mergeCell ref="M30:N30"/>
    <mergeCell ref="P30:Q30"/>
    <mergeCell ref="S30:X30"/>
    <mergeCell ref="Z30:AF30"/>
    <mergeCell ref="D29:E29"/>
    <mergeCell ref="G29:H29"/>
    <mergeCell ref="M29:N29"/>
    <mergeCell ref="P29:Q29"/>
    <mergeCell ref="S29:X29"/>
    <mergeCell ref="Z29:AF29"/>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K133"/>
  <sheetViews>
    <sheetView showGridLines="0" view="pageBreakPreview" zoomScaleNormal="100" zoomScaleSheetLayoutView="100" workbookViewId="0"/>
  </sheetViews>
  <sheetFormatPr defaultRowHeight="18.75"/>
  <cols>
    <col min="1" max="5" width="4.125" style="35" customWidth="1"/>
    <col min="6" max="6" width="4.125" style="261" customWidth="1"/>
    <col min="7" max="33" width="4.125" style="35" customWidth="1"/>
    <col min="34" max="35" width="4.625" style="35" customWidth="1"/>
    <col min="36" max="36" width="4.625" style="35" hidden="1" customWidth="1"/>
    <col min="37" max="37" width="4.25" style="278" hidden="1" customWidth="1"/>
    <col min="38" max="38" width="0" style="278" hidden="1" customWidth="1"/>
    <col min="39" max="16384" width="9" style="278"/>
  </cols>
  <sheetData>
    <row r="1" spans="1:37">
      <c r="A1" s="35" t="s">
        <v>516</v>
      </c>
    </row>
    <row r="3" spans="1:37">
      <c r="A3" s="512" t="s">
        <v>422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row>
    <row r="4" spans="1:37">
      <c r="A4" s="262"/>
      <c r="B4" s="262"/>
      <c r="C4" s="262"/>
      <c r="D4" s="262"/>
      <c r="E4" s="262"/>
      <c r="G4" s="262"/>
      <c r="H4" s="262"/>
      <c r="I4" s="262"/>
    </row>
    <row r="5" spans="1:37">
      <c r="A5" s="36" t="s">
        <v>1</v>
      </c>
      <c r="B5" s="336" t="s">
        <v>2</v>
      </c>
      <c r="C5" s="336"/>
      <c r="D5" s="336"/>
      <c r="E5" s="336"/>
      <c r="F5" s="336"/>
      <c r="G5" s="336"/>
      <c r="H5" s="338"/>
      <c r="I5" s="338"/>
      <c r="J5" s="338"/>
      <c r="K5" s="338"/>
      <c r="L5" s="338"/>
      <c r="M5" s="338"/>
      <c r="N5" s="338"/>
      <c r="O5" s="338"/>
      <c r="P5" s="338"/>
      <c r="Q5" s="338"/>
      <c r="R5" s="338"/>
      <c r="S5" s="338"/>
      <c r="T5" s="338"/>
    </row>
    <row r="6" spans="1:37">
      <c r="B6" s="336" t="s">
        <v>3</v>
      </c>
      <c r="C6" s="336"/>
      <c r="D6" s="336"/>
      <c r="E6" s="336"/>
      <c r="F6" s="336"/>
      <c r="G6" s="336"/>
      <c r="H6" s="338"/>
      <c r="I6" s="338"/>
      <c r="J6" s="338"/>
      <c r="K6" s="338"/>
      <c r="L6" s="338"/>
      <c r="M6" s="338"/>
      <c r="N6" s="338"/>
      <c r="O6" s="338"/>
      <c r="P6" s="338"/>
      <c r="Q6" s="338"/>
      <c r="R6" s="338"/>
      <c r="S6" s="338"/>
      <c r="T6" s="338"/>
    </row>
    <row r="7" spans="1:37">
      <c r="A7" s="36"/>
      <c r="B7" s="261"/>
      <c r="D7" s="262"/>
      <c r="E7" s="262"/>
      <c r="G7" s="262"/>
      <c r="H7" s="262"/>
      <c r="I7" s="262"/>
      <c r="J7" s="262"/>
      <c r="K7" s="262"/>
      <c r="L7" s="262"/>
      <c r="M7" s="262"/>
      <c r="N7" s="262"/>
      <c r="O7" s="262"/>
      <c r="P7" s="262"/>
      <c r="Q7" s="262"/>
      <c r="R7" s="262"/>
      <c r="S7" s="262"/>
    </row>
    <row r="8" spans="1:37">
      <c r="A8" s="36"/>
      <c r="B8" s="261"/>
      <c r="D8" s="262"/>
      <c r="E8" s="262"/>
      <c r="G8" s="262"/>
      <c r="H8" s="262"/>
      <c r="I8" s="262"/>
      <c r="J8" s="262"/>
      <c r="K8" s="262"/>
      <c r="L8" s="262"/>
      <c r="M8" s="262"/>
      <c r="N8" s="262"/>
      <c r="O8" s="262"/>
      <c r="P8" s="262"/>
      <c r="Q8" s="262"/>
      <c r="R8" s="262"/>
      <c r="S8" s="262"/>
    </row>
    <row r="9" spans="1:37">
      <c r="A9" s="36" t="s">
        <v>4</v>
      </c>
      <c r="B9" s="261" t="s">
        <v>421</v>
      </c>
      <c r="C9" s="262"/>
      <c r="D9" s="262"/>
      <c r="E9" s="262"/>
      <c r="H9" s="262"/>
      <c r="I9" s="262"/>
      <c r="J9" s="262"/>
      <c r="K9" s="262"/>
      <c r="L9" s="262"/>
      <c r="M9" s="262"/>
      <c r="N9" s="262"/>
      <c r="O9" s="262"/>
      <c r="P9" s="262"/>
      <c r="Q9" s="262"/>
      <c r="R9" s="262"/>
      <c r="S9" s="262"/>
    </row>
    <row r="10" spans="1:37">
      <c r="A10" s="36"/>
      <c r="B10" s="261"/>
      <c r="C10" s="262"/>
      <c r="D10" s="262"/>
      <c r="E10" s="262"/>
      <c r="H10" s="262"/>
      <c r="I10" s="262"/>
      <c r="J10" s="262"/>
      <c r="K10" s="262" t="s">
        <v>420</v>
      </c>
      <c r="L10" s="262"/>
      <c r="M10" s="262"/>
      <c r="N10" s="262"/>
      <c r="O10" s="262"/>
      <c r="P10" s="262"/>
      <c r="Q10" s="262"/>
      <c r="R10" s="262"/>
      <c r="S10" s="262"/>
    </row>
    <row r="11" spans="1:37">
      <c r="A11" s="36"/>
      <c r="B11" s="262"/>
      <c r="C11" s="262"/>
      <c r="D11" s="262"/>
      <c r="E11" s="262"/>
      <c r="F11" s="268"/>
      <c r="G11" s="261" t="s">
        <v>28</v>
      </c>
      <c r="H11" s="262"/>
      <c r="I11" s="262"/>
      <c r="J11" s="347"/>
      <c r="K11" s="346"/>
      <c r="L11" s="347" t="s">
        <v>29</v>
      </c>
      <c r="M11" s="347"/>
      <c r="N11" s="346"/>
      <c r="O11" s="347" t="s">
        <v>30</v>
      </c>
      <c r="P11" s="347"/>
      <c r="Q11" s="346"/>
      <c r="R11" s="347" t="s">
        <v>31</v>
      </c>
      <c r="S11" s="347"/>
      <c r="T11" s="346"/>
      <c r="U11" s="347" t="s">
        <v>32</v>
      </c>
      <c r="V11" s="347"/>
      <c r="W11" s="347"/>
      <c r="AK11" s="281"/>
    </row>
    <row r="12" spans="1:37">
      <c r="A12" s="36"/>
      <c r="B12" s="262"/>
      <c r="C12" s="262"/>
      <c r="D12" s="262"/>
      <c r="E12" s="262"/>
      <c r="F12" s="268"/>
      <c r="G12" s="261" t="s">
        <v>33</v>
      </c>
      <c r="H12" s="262"/>
      <c r="I12" s="262"/>
      <c r="J12" s="347"/>
      <c r="K12" s="346"/>
      <c r="L12" s="347"/>
      <c r="M12" s="347"/>
      <c r="N12" s="346"/>
      <c r="O12" s="347"/>
      <c r="P12" s="347"/>
      <c r="Q12" s="346"/>
      <c r="R12" s="347"/>
      <c r="S12" s="347"/>
      <c r="T12" s="346"/>
      <c r="U12" s="347"/>
      <c r="V12" s="347"/>
      <c r="W12" s="347"/>
      <c r="X12" s="261"/>
      <c r="Y12" s="261"/>
    </row>
    <row r="13" spans="1:37">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c r="A14" s="36"/>
      <c r="B14" s="261"/>
      <c r="D14" s="262"/>
      <c r="E14" s="262"/>
      <c r="H14" s="262"/>
      <c r="I14" s="262"/>
      <c r="J14" s="262"/>
      <c r="K14" s="262"/>
      <c r="L14" s="262"/>
      <c r="M14" s="262"/>
      <c r="N14" s="262"/>
      <c r="O14" s="262"/>
      <c r="P14" s="262"/>
      <c r="Q14" s="262"/>
      <c r="R14" s="262"/>
      <c r="S14" s="262"/>
    </row>
    <row r="15" spans="1:37">
      <c r="A15" s="36"/>
      <c r="B15" s="261"/>
      <c r="D15" s="262"/>
      <c r="E15" s="262"/>
      <c r="H15" s="262"/>
      <c r="I15" s="262"/>
      <c r="J15" s="262"/>
      <c r="K15" s="262"/>
      <c r="L15" s="262"/>
      <c r="M15" s="262"/>
      <c r="N15" s="262"/>
      <c r="O15" s="262"/>
      <c r="P15" s="262"/>
      <c r="Q15" s="262"/>
      <c r="R15" s="262"/>
      <c r="S15" s="262"/>
    </row>
    <row r="16" spans="1:37" s="51" customFormat="1" ht="17.25">
      <c r="A16" s="54" t="s">
        <v>419</v>
      </c>
      <c r="B16" s="51" t="s">
        <v>502</v>
      </c>
      <c r="E16" s="50"/>
      <c r="F16" s="52"/>
      <c r="G16" s="50"/>
      <c r="H16" s="50"/>
      <c r="I16" s="50"/>
      <c r="J16" s="50"/>
      <c r="K16" s="50"/>
      <c r="L16" s="259"/>
      <c r="M16" s="50"/>
      <c r="N16" s="50"/>
      <c r="O16" s="50"/>
      <c r="P16" s="50"/>
      <c r="Q16" s="50"/>
      <c r="R16" s="50"/>
      <c r="S16" s="50"/>
      <c r="AK16" s="50"/>
    </row>
    <row r="17" spans="1:37" s="51" customFormat="1" ht="17.25">
      <c r="A17" s="54"/>
      <c r="B17" s="51" t="s">
        <v>449</v>
      </c>
      <c r="E17" s="50"/>
      <c r="F17" s="52"/>
      <c r="G17" s="50"/>
      <c r="H17" s="50"/>
      <c r="I17" s="50"/>
      <c r="J17" s="50"/>
      <c r="K17" s="50"/>
      <c r="L17" s="259"/>
      <c r="M17" s="50"/>
      <c r="N17" s="50"/>
      <c r="O17" s="50"/>
      <c r="P17" s="50"/>
      <c r="Q17" s="50"/>
      <c r="R17" s="50"/>
      <c r="S17" s="50"/>
      <c r="AK17" s="50"/>
    </row>
    <row r="18" spans="1:37">
      <c r="A18" s="36"/>
      <c r="B18" s="51" t="s">
        <v>344</v>
      </c>
      <c r="E18" s="262"/>
      <c r="G18" s="262"/>
      <c r="H18" s="262"/>
      <c r="I18" s="262"/>
      <c r="J18" s="262"/>
      <c r="K18" s="262"/>
      <c r="L18" s="262"/>
      <c r="M18" s="262"/>
      <c r="N18" s="262"/>
      <c r="O18" s="262"/>
      <c r="P18" s="262"/>
      <c r="Q18" s="262"/>
      <c r="R18" s="262"/>
      <c r="S18" s="262"/>
    </row>
    <row r="19" spans="1:37">
      <c r="A19" s="36"/>
      <c r="B19" s="35" t="s">
        <v>488</v>
      </c>
      <c r="E19" s="262"/>
      <c r="G19" s="262"/>
      <c r="H19" s="262"/>
      <c r="I19" s="262"/>
      <c r="J19" s="262"/>
      <c r="K19" s="262"/>
      <c r="L19" s="262"/>
      <c r="M19" s="262"/>
      <c r="N19" s="262"/>
      <c r="O19" s="262"/>
      <c r="P19" s="262"/>
      <c r="Q19" s="262"/>
      <c r="R19" s="262"/>
      <c r="S19" s="262"/>
    </row>
    <row r="20" spans="1:37">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c r="A23" s="54"/>
      <c r="B23" s="51"/>
      <c r="C23" s="52"/>
      <c r="D23" s="50"/>
      <c r="E23" s="50"/>
      <c r="F23" s="52"/>
      <c r="G23" s="50"/>
      <c r="H23" s="50"/>
      <c r="I23" s="50"/>
      <c r="J23" s="50"/>
      <c r="K23" s="50"/>
      <c r="L23" s="50"/>
      <c r="M23" s="511"/>
      <c r="N23" s="511"/>
      <c r="O23" s="511"/>
      <c r="P23" s="511"/>
      <c r="Q23" s="511"/>
      <c r="R23" s="511"/>
      <c r="S23" s="511"/>
      <c r="T23" s="50" t="s">
        <v>37</v>
      </c>
      <c r="U23" s="51"/>
      <c r="V23" s="52" t="s">
        <v>38</v>
      </c>
      <c r="W23" s="51"/>
      <c r="X23" s="50"/>
      <c r="Y23" s="51"/>
      <c r="Z23" s="510"/>
      <c r="AA23" s="510"/>
      <c r="AB23" s="510"/>
      <c r="AC23" s="510"/>
      <c r="AD23" s="510"/>
      <c r="AE23" s="510"/>
      <c r="AF23" s="510"/>
      <c r="AG23" s="50" t="s">
        <v>37</v>
      </c>
      <c r="AH23" s="51"/>
      <c r="AI23" s="51"/>
      <c r="AJ23" s="51"/>
    </row>
    <row r="24" spans="1:37">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c r="A29" s="36"/>
      <c r="B29" s="35" t="s">
        <v>489</v>
      </c>
      <c r="H29" s="262"/>
      <c r="I29" s="262"/>
      <c r="J29" s="262"/>
      <c r="K29" s="262"/>
      <c r="L29" s="262"/>
      <c r="M29" s="262"/>
      <c r="N29" s="262"/>
      <c r="O29" s="262"/>
      <c r="P29" s="262"/>
      <c r="Q29" s="262"/>
      <c r="R29" s="262"/>
      <c r="S29" s="262"/>
    </row>
    <row r="30" spans="1:37">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c r="A33" s="36"/>
      <c r="B33" s="52" t="s">
        <v>439</v>
      </c>
      <c r="C33" s="51"/>
      <c r="D33" s="262"/>
      <c r="E33" s="262"/>
      <c r="G33" s="262"/>
      <c r="H33" s="262"/>
      <c r="I33" s="262"/>
      <c r="J33" s="262"/>
      <c r="K33" s="262"/>
      <c r="L33" s="262"/>
    </row>
    <row r="34" spans="1:37">
      <c r="A34" s="36"/>
      <c r="B34" s="52"/>
      <c r="C34" s="51"/>
      <c r="D34" s="262"/>
      <c r="E34" s="262"/>
      <c r="G34" s="262"/>
      <c r="H34" s="262"/>
      <c r="I34" s="262"/>
      <c r="J34" s="262"/>
      <c r="K34" s="262"/>
      <c r="L34" s="262"/>
      <c r="M34" s="510"/>
      <c r="N34" s="510"/>
      <c r="O34" s="510"/>
      <c r="P34" s="510"/>
      <c r="Q34" s="510"/>
      <c r="R34" s="510"/>
      <c r="S34" s="510"/>
      <c r="T34" s="50" t="s">
        <v>41</v>
      </c>
      <c r="V34" s="52" t="s">
        <v>38</v>
      </c>
      <c r="X34" s="50"/>
      <c r="Z34" s="510"/>
      <c r="AA34" s="510"/>
      <c r="AB34" s="510"/>
      <c r="AC34" s="510"/>
      <c r="AD34" s="510"/>
      <c r="AE34" s="510"/>
      <c r="AF34" s="510"/>
      <c r="AG34" s="50" t="s">
        <v>42</v>
      </c>
      <c r="AK34" s="269">
        <v>6</v>
      </c>
    </row>
    <row r="35" spans="1:37">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c r="A36" s="36"/>
      <c r="B36" s="52"/>
      <c r="C36" s="51"/>
      <c r="D36" s="262"/>
      <c r="E36" s="262"/>
      <c r="G36" s="262"/>
      <c r="H36" s="262"/>
      <c r="I36" s="262"/>
      <c r="J36" s="262"/>
      <c r="K36" s="262"/>
      <c r="L36" s="262"/>
      <c r="M36" s="510"/>
      <c r="N36" s="510"/>
      <c r="O36" s="510"/>
      <c r="P36" s="510"/>
      <c r="Q36" s="510"/>
      <c r="R36" s="510"/>
      <c r="S36" s="510"/>
      <c r="T36" s="50" t="s">
        <v>41</v>
      </c>
      <c r="V36" s="52" t="s">
        <v>38</v>
      </c>
      <c r="X36" s="50"/>
      <c r="Z36" s="510"/>
      <c r="AA36" s="510"/>
      <c r="AB36" s="510"/>
      <c r="AC36" s="510"/>
      <c r="AD36" s="510"/>
      <c r="AE36" s="510"/>
      <c r="AF36" s="510"/>
      <c r="AG36" s="50" t="s">
        <v>42</v>
      </c>
      <c r="AK36" s="269">
        <v>2</v>
      </c>
    </row>
    <row r="37" spans="1:37">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c r="A38" s="36"/>
      <c r="C38" s="261"/>
      <c r="D38" s="262"/>
      <c r="E38" s="262"/>
      <c r="G38" s="262"/>
      <c r="H38" s="262"/>
      <c r="I38" s="262"/>
      <c r="J38" s="262"/>
      <c r="K38" s="262"/>
      <c r="L38" s="262"/>
      <c r="M38" s="510"/>
      <c r="N38" s="510"/>
      <c r="O38" s="510"/>
      <c r="P38" s="510"/>
      <c r="Q38" s="510"/>
      <c r="R38" s="510"/>
      <c r="S38" s="510"/>
      <c r="T38" s="50" t="s">
        <v>41</v>
      </c>
      <c r="V38" s="52" t="s">
        <v>38</v>
      </c>
      <c r="X38" s="50"/>
      <c r="Z38" s="510"/>
      <c r="AA38" s="510"/>
      <c r="AB38" s="510"/>
      <c r="AC38" s="510"/>
      <c r="AD38" s="510"/>
      <c r="AE38" s="510"/>
      <c r="AF38" s="510"/>
      <c r="AG38" s="50" t="s">
        <v>42</v>
      </c>
      <c r="AK38" s="269">
        <v>28</v>
      </c>
    </row>
    <row r="39" spans="1:37">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c r="A40" s="36"/>
      <c r="C40" s="261"/>
      <c r="D40" s="262"/>
      <c r="E40" s="262"/>
      <c r="G40" s="262"/>
      <c r="H40" s="262"/>
      <c r="I40" s="262"/>
      <c r="J40" s="262"/>
      <c r="K40" s="262"/>
      <c r="L40" s="262"/>
      <c r="M40" s="510"/>
      <c r="N40" s="510"/>
      <c r="O40" s="510"/>
      <c r="P40" s="510"/>
      <c r="Q40" s="510"/>
      <c r="R40" s="510"/>
      <c r="S40" s="510"/>
      <c r="T40" s="50" t="s">
        <v>41</v>
      </c>
      <c r="U40" s="51"/>
      <c r="V40" s="52" t="s">
        <v>38</v>
      </c>
      <c r="W40" s="51"/>
      <c r="X40" s="50"/>
      <c r="Y40" s="51"/>
      <c r="Z40" s="510"/>
      <c r="AA40" s="510"/>
      <c r="AB40" s="510"/>
      <c r="AC40" s="510"/>
      <c r="AD40" s="510"/>
      <c r="AE40" s="510"/>
      <c r="AF40" s="510"/>
      <c r="AG40" s="50" t="s">
        <v>42</v>
      </c>
      <c r="AK40" s="269">
        <v>7</v>
      </c>
    </row>
    <row r="41" spans="1:37">
      <c r="A41" s="36"/>
      <c r="B41" s="52" t="s">
        <v>442</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c r="A42" s="36"/>
      <c r="B42" s="52"/>
      <c r="C42" s="51"/>
      <c r="D42" s="262"/>
      <c r="E42" s="262"/>
      <c r="G42" s="262"/>
      <c r="H42" s="262"/>
      <c r="I42" s="262"/>
      <c r="J42" s="262"/>
      <c r="K42" s="262"/>
      <c r="L42" s="262"/>
      <c r="M42" s="510"/>
      <c r="N42" s="510"/>
      <c r="O42" s="510"/>
      <c r="P42" s="510"/>
      <c r="Q42" s="510"/>
      <c r="R42" s="510"/>
      <c r="S42" s="510"/>
      <c r="T42" s="50" t="s">
        <v>41</v>
      </c>
      <c r="U42" s="51"/>
      <c r="V42" s="52" t="s">
        <v>38</v>
      </c>
      <c r="W42" s="51"/>
      <c r="X42" s="50"/>
      <c r="Y42" s="51"/>
      <c r="Z42" s="510"/>
      <c r="AA42" s="510"/>
      <c r="AB42" s="510"/>
      <c r="AC42" s="510"/>
      <c r="AD42" s="510"/>
      <c r="AE42" s="510"/>
      <c r="AF42" s="510"/>
      <c r="AG42" s="50" t="s">
        <v>42</v>
      </c>
      <c r="AK42" s="269">
        <v>10</v>
      </c>
    </row>
    <row r="43" spans="1:37">
      <c r="A43" s="36"/>
      <c r="B43" s="52" t="s">
        <v>443</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c r="A44" s="36"/>
      <c r="C44" s="261"/>
      <c r="D44" s="262"/>
      <c r="E44" s="262"/>
      <c r="G44" s="262"/>
      <c r="H44" s="262"/>
      <c r="I44" s="262"/>
      <c r="J44" s="262"/>
      <c r="K44" s="262"/>
      <c r="L44" s="262"/>
      <c r="M44" s="510"/>
      <c r="N44" s="510"/>
      <c r="O44" s="510"/>
      <c r="P44" s="510"/>
      <c r="Q44" s="510"/>
      <c r="R44" s="510"/>
      <c r="S44" s="510"/>
      <c r="T44" s="50" t="s">
        <v>41</v>
      </c>
      <c r="V44" s="52" t="s">
        <v>38</v>
      </c>
      <c r="X44" s="50"/>
      <c r="Z44" s="510"/>
      <c r="AA44" s="510"/>
      <c r="AB44" s="510"/>
      <c r="AC44" s="510"/>
      <c r="AD44" s="510"/>
      <c r="AE44" s="510"/>
      <c r="AF44" s="510"/>
      <c r="AG44" s="50" t="s">
        <v>42</v>
      </c>
      <c r="AK44" s="269">
        <v>2</v>
      </c>
    </row>
    <row r="45" spans="1:37">
      <c r="A45" s="36"/>
      <c r="B45" s="52" t="s">
        <v>444</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c r="A46" s="36"/>
      <c r="C46" s="261"/>
      <c r="D46" s="262"/>
      <c r="E46" s="262"/>
      <c r="G46" s="262"/>
      <c r="H46" s="262"/>
      <c r="I46" s="262"/>
      <c r="J46" s="262"/>
      <c r="K46" s="262"/>
      <c r="L46" s="262"/>
      <c r="M46" s="510"/>
      <c r="N46" s="510"/>
      <c r="O46" s="510"/>
      <c r="P46" s="510"/>
      <c r="Q46" s="510"/>
      <c r="R46" s="510"/>
      <c r="S46" s="510"/>
      <c r="T46" s="50" t="s">
        <v>41</v>
      </c>
      <c r="V46" s="52" t="s">
        <v>38</v>
      </c>
      <c r="X46" s="50"/>
      <c r="Z46" s="510"/>
      <c r="AA46" s="510"/>
      <c r="AB46" s="510"/>
      <c r="AC46" s="510"/>
      <c r="AD46" s="510"/>
      <c r="AE46" s="510"/>
      <c r="AF46" s="510"/>
      <c r="AG46" s="50" t="s">
        <v>42</v>
      </c>
      <c r="AK46" s="269">
        <v>41</v>
      </c>
    </row>
    <row r="47" spans="1:37">
      <c r="A47" s="36"/>
      <c r="B47" s="52" t="s">
        <v>445</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c r="A48" s="36"/>
      <c r="C48" s="261"/>
      <c r="D48" s="262"/>
      <c r="E48" s="262"/>
      <c r="G48" s="262"/>
      <c r="H48" s="262"/>
      <c r="I48" s="262"/>
      <c r="J48" s="262"/>
      <c r="K48" s="262"/>
      <c r="L48" s="262"/>
      <c r="M48" s="510"/>
      <c r="N48" s="510"/>
      <c r="O48" s="510"/>
      <c r="P48" s="510"/>
      <c r="Q48" s="510"/>
      <c r="R48" s="510"/>
      <c r="S48" s="510"/>
      <c r="T48" s="50" t="s">
        <v>41</v>
      </c>
      <c r="U48" s="51"/>
      <c r="V48" s="52" t="s">
        <v>38</v>
      </c>
      <c r="W48" s="51"/>
      <c r="X48" s="50"/>
      <c r="Y48" s="51"/>
      <c r="Z48" s="510"/>
      <c r="AA48" s="510"/>
      <c r="AB48" s="510"/>
      <c r="AC48" s="510"/>
      <c r="AD48" s="510"/>
      <c r="AE48" s="510"/>
      <c r="AF48" s="510"/>
      <c r="AG48" s="50" t="s">
        <v>42</v>
      </c>
      <c r="AK48" s="269">
        <v>10</v>
      </c>
    </row>
    <row r="49" spans="1:3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c r="A56" s="36"/>
      <c r="C56" s="261"/>
      <c r="D56" s="262"/>
      <c r="E56" s="262"/>
      <c r="G56" s="262"/>
      <c r="H56" s="262"/>
      <c r="I56" s="262"/>
      <c r="J56" s="262"/>
      <c r="K56" s="262"/>
      <c r="L56" s="262"/>
      <c r="M56" s="509">
        <f>SUM(M33:S48)</f>
        <v>0</v>
      </c>
      <c r="N56" s="509"/>
      <c r="O56" s="509"/>
      <c r="P56" s="509"/>
      <c r="Q56" s="509"/>
      <c r="R56" s="509"/>
      <c r="S56" s="509"/>
      <c r="T56" s="50" t="s">
        <v>41</v>
      </c>
      <c r="U56" s="51"/>
      <c r="V56" s="52" t="s">
        <v>38</v>
      </c>
      <c r="W56" s="51"/>
      <c r="X56" s="50"/>
      <c r="Y56" s="51"/>
      <c r="Z56" s="509">
        <f>SUM(Z33:AF48)</f>
        <v>0</v>
      </c>
      <c r="AA56" s="509"/>
      <c r="AB56" s="509"/>
      <c r="AC56" s="509"/>
      <c r="AD56" s="509"/>
      <c r="AE56" s="509"/>
      <c r="AF56" s="509"/>
      <c r="AG56" s="50" t="s">
        <v>42</v>
      </c>
    </row>
    <row r="57" spans="1:3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c r="A58" s="36"/>
      <c r="C58" s="261"/>
      <c r="D58" s="262"/>
      <c r="E58" s="262"/>
      <c r="G58" s="262"/>
      <c r="H58" s="262"/>
      <c r="I58" s="262"/>
      <c r="J58" s="262"/>
      <c r="K58" s="262"/>
      <c r="L58" s="262"/>
      <c r="M58" s="509">
        <f>M34*AK34+M36*AK36+M38*AK38+M40*AK40+M42*AK42+M44*AK44+M46*AK46+M48*AK48</f>
        <v>0</v>
      </c>
      <c r="N58" s="509"/>
      <c r="O58" s="509"/>
      <c r="P58" s="509"/>
      <c r="Q58" s="509"/>
      <c r="R58" s="509"/>
      <c r="S58" s="509"/>
      <c r="T58" s="50" t="s">
        <v>48</v>
      </c>
      <c r="U58" s="51"/>
      <c r="V58" s="52" t="s">
        <v>38</v>
      </c>
      <c r="W58" s="51"/>
      <c r="X58" s="50"/>
      <c r="Y58" s="51"/>
      <c r="Z58" s="509">
        <f>Z34*AK34+Z36*AK36+Z38*AK38+Z40*AK40+Z42*AK42+Z44*AK44+Z46*AK46+Z48*AK48</f>
        <v>0</v>
      </c>
      <c r="AA58" s="509"/>
      <c r="AB58" s="509"/>
      <c r="AC58" s="509"/>
      <c r="AD58" s="509"/>
      <c r="AE58" s="509"/>
      <c r="AF58" s="509"/>
      <c r="AG58" s="50" t="s">
        <v>49</v>
      </c>
    </row>
    <row r="59" spans="1:3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c r="A61" s="36"/>
      <c r="B61" s="261"/>
      <c r="D61" s="262"/>
      <c r="E61" s="262"/>
      <c r="G61" s="262"/>
      <c r="H61" s="262"/>
      <c r="I61" s="262"/>
      <c r="J61" s="262"/>
      <c r="K61" s="262"/>
      <c r="L61" s="262"/>
      <c r="M61" s="355" t="e">
        <f>ROUNDDOWN(M58*10/M23,4)</f>
        <v>#DIV/0!</v>
      </c>
      <c r="N61" s="355"/>
      <c r="O61" s="355"/>
      <c r="P61" s="355"/>
      <c r="Q61" s="355"/>
      <c r="R61" s="355"/>
      <c r="S61" s="355"/>
      <c r="T61" s="50"/>
      <c r="U61" s="51"/>
      <c r="V61" s="52" t="s">
        <v>38</v>
      </c>
      <c r="W61" s="51"/>
      <c r="X61" s="50"/>
      <c r="Y61" s="51"/>
      <c r="Z61" s="358" t="str">
        <f>IFERROR(Z58*10/#REF!,"")</f>
        <v/>
      </c>
      <c r="AA61" s="358"/>
      <c r="AB61" s="358"/>
      <c r="AC61" s="358"/>
      <c r="AD61" s="358"/>
      <c r="AE61" s="358"/>
      <c r="AF61" s="358"/>
      <c r="AG61" s="50" t="s">
        <v>50</v>
      </c>
    </row>
    <row r="62" spans="1:34">
      <c r="A62" s="36"/>
      <c r="B62" s="261"/>
      <c r="D62" s="53"/>
      <c r="E62" s="262"/>
      <c r="F62" s="48"/>
      <c r="G62" s="262"/>
      <c r="H62" s="262"/>
      <c r="I62" s="262"/>
      <c r="J62" s="262"/>
      <c r="K62" s="262"/>
      <c r="L62" s="262"/>
      <c r="M62" s="262"/>
      <c r="N62" s="262"/>
      <c r="O62" s="262"/>
      <c r="P62" s="262"/>
      <c r="Q62" s="262"/>
      <c r="R62" s="262"/>
      <c r="S62" s="262"/>
      <c r="AE62" s="239"/>
      <c r="AF62" s="239"/>
    </row>
    <row r="63" spans="1:34">
      <c r="A63" s="35" t="s">
        <v>16</v>
      </c>
      <c r="D63" s="215"/>
    </row>
    <row r="64" spans="1:34">
      <c r="A64" s="35" t="s">
        <v>479</v>
      </c>
      <c r="D64" s="215"/>
    </row>
    <row r="65" spans="1:2">
      <c r="A65" s="35" t="s">
        <v>87</v>
      </c>
    </row>
    <row r="66" spans="1:2">
      <c r="B66" s="35" t="s">
        <v>359</v>
      </c>
    </row>
    <row r="67" spans="1:2">
      <c r="A67" s="35" t="s">
        <v>480</v>
      </c>
    </row>
    <row r="68" spans="1:2">
      <c r="A68" s="35" t="s">
        <v>88</v>
      </c>
    </row>
    <row r="69" spans="1:2">
      <c r="A69" s="35" t="s">
        <v>89</v>
      </c>
    </row>
    <row r="70" spans="1:2">
      <c r="A70" s="35" t="s">
        <v>90</v>
      </c>
    </row>
    <row r="71" spans="1:2">
      <c r="A71" s="35" t="s">
        <v>481</v>
      </c>
    </row>
    <row r="72" spans="1:2">
      <c r="A72" s="35" t="s">
        <v>91</v>
      </c>
    </row>
    <row r="73" spans="1:2">
      <c r="A73" s="35" t="s">
        <v>92</v>
      </c>
    </row>
    <row r="74" spans="1:2">
      <c r="A74" s="35" t="s">
        <v>93</v>
      </c>
    </row>
    <row r="75" spans="1:2">
      <c r="A75" s="35" t="s">
        <v>94</v>
      </c>
    </row>
    <row r="76" spans="1:2">
      <c r="A76" s="35" t="s">
        <v>95</v>
      </c>
    </row>
    <row r="77" spans="1:2">
      <c r="A77" s="35" t="s">
        <v>96</v>
      </c>
    </row>
    <row r="78" spans="1:2">
      <c r="A78" s="35" t="s">
        <v>97</v>
      </c>
    </row>
    <row r="79" spans="1:2">
      <c r="A79" s="35" t="s">
        <v>98</v>
      </c>
    </row>
    <row r="80" spans="1:2">
      <c r="A80" s="35" t="s">
        <v>99</v>
      </c>
    </row>
    <row r="81" spans="1:36">
      <c r="A81" s="35" t="s">
        <v>100</v>
      </c>
    </row>
    <row r="82" spans="1:36">
      <c r="A82" s="35" t="s">
        <v>482</v>
      </c>
    </row>
    <row r="83" spans="1:36">
      <c r="A83" s="35" t="s">
        <v>101</v>
      </c>
    </row>
    <row r="84" spans="1:36">
      <c r="A84" s="35" t="s">
        <v>102</v>
      </c>
    </row>
    <row r="85" spans="1:36">
      <c r="A85" s="35" t="s">
        <v>483</v>
      </c>
    </row>
    <row r="86" spans="1:36">
      <c r="A86" s="35" t="s">
        <v>103</v>
      </c>
    </row>
    <row r="87" spans="1:36">
      <c r="A87" s="35" t="s">
        <v>104</v>
      </c>
    </row>
    <row r="88" spans="1:36">
      <c r="A88" s="35" t="s">
        <v>484</v>
      </c>
    </row>
    <row r="89" spans="1:36">
      <c r="A89" s="35" t="s">
        <v>105</v>
      </c>
    </row>
    <row r="90" spans="1:36">
      <c r="A90" s="35" t="s">
        <v>485</v>
      </c>
    </row>
    <row r="91" spans="1:36">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c r="A92" s="35" t="s">
        <v>404</v>
      </c>
    </row>
    <row r="93" spans="1:36">
      <c r="A93" s="35" t="s">
        <v>405</v>
      </c>
    </row>
    <row r="94" spans="1:36">
      <c r="A94" s="35" t="s">
        <v>406</v>
      </c>
    </row>
    <row r="95" spans="1:36">
      <c r="A95" s="35" t="s">
        <v>486</v>
      </c>
    </row>
    <row r="96" spans="1:36">
      <c r="A96" s="35" t="s">
        <v>412</v>
      </c>
    </row>
    <row r="97" spans="1:36">
      <c r="A97" s="35" t="s">
        <v>487</v>
      </c>
    </row>
    <row r="98" spans="1:36">
      <c r="A98" s="35" t="s">
        <v>407</v>
      </c>
    </row>
    <row r="99" spans="1:36">
      <c r="A99" s="35" t="s">
        <v>408</v>
      </c>
    </row>
    <row r="100" spans="1:36">
      <c r="A100" s="35" t="s">
        <v>409</v>
      </c>
    </row>
    <row r="101" spans="1:36">
      <c r="A101" s="35" t="s">
        <v>410</v>
      </c>
    </row>
    <row r="102" spans="1:36">
      <c r="A102" s="35" t="s">
        <v>411</v>
      </c>
    </row>
    <row r="103" spans="1:36">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c r="A105" s="280"/>
    </row>
    <row r="107" spans="1:36">
      <c r="F107" s="35"/>
    </row>
    <row r="108" spans="1:36">
      <c r="F108" s="35"/>
    </row>
    <row r="109" spans="1:36">
      <c r="F109" s="35"/>
    </row>
    <row r="110" spans="1:36">
      <c r="F110" s="35"/>
    </row>
    <row r="111" spans="1:36">
      <c r="F111" s="35"/>
    </row>
    <row r="112" spans="1:36">
      <c r="F112" s="35"/>
    </row>
    <row r="113" spans="6:6">
      <c r="F113" s="35"/>
    </row>
    <row r="114" spans="6:6">
      <c r="F114" s="35"/>
    </row>
    <row r="115" spans="6:6">
      <c r="F115" s="35"/>
    </row>
    <row r="116" spans="6:6">
      <c r="F116" s="35"/>
    </row>
    <row r="117" spans="6:6">
      <c r="F117" s="35"/>
    </row>
    <row r="118" spans="6:6">
      <c r="F118" s="35"/>
    </row>
    <row r="119" spans="6:6">
      <c r="F119" s="35"/>
    </row>
    <row r="120" spans="6:6">
      <c r="F120" s="35"/>
    </row>
    <row r="121" spans="6:6">
      <c r="F121" s="35"/>
    </row>
    <row r="122" spans="6:6">
      <c r="F122" s="35"/>
    </row>
    <row r="123" spans="6:6">
      <c r="F123" s="35"/>
    </row>
    <row r="124" spans="6:6">
      <c r="F124" s="35"/>
    </row>
    <row r="125" spans="6:6">
      <c r="F125" s="35"/>
    </row>
    <row r="126" spans="6:6">
      <c r="F126" s="35"/>
    </row>
    <row r="127" spans="6:6">
      <c r="F127" s="35"/>
    </row>
    <row r="128" spans="6:6">
      <c r="F128" s="35"/>
    </row>
    <row r="129" spans="6:6">
      <c r="F129" s="35"/>
    </row>
    <row r="130" spans="6:6">
      <c r="F130" s="35"/>
    </row>
    <row r="131" spans="6:6">
      <c r="F131" s="35"/>
    </row>
    <row r="132" spans="6:6">
      <c r="F132" s="35"/>
    </row>
    <row r="133" spans="6:6">
      <c r="F133" s="35"/>
    </row>
  </sheetData>
  <sheetProtection algorithmName="SHA-512" hashValue="qWHj+bS4Aw/+RSSBcLFYnI/sB/LPCLs+BPAEW8KlQdof5UCmCPA1/tUx7YxVByjEpLENneKHZ8ZvaxT35OC3rw==" saltValue="SB7ftjiD3SF3RvwNo4jZKg==" spinCount="100000" sheet="1" objects="1" scenarios="1"/>
  <mergeCells count="39">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 ref="Z42:AF42"/>
    <mergeCell ref="M44:S44"/>
    <mergeCell ref="Z44:AF44"/>
    <mergeCell ref="M34:S34"/>
    <mergeCell ref="Z34:AF34"/>
    <mergeCell ref="M36:S36"/>
    <mergeCell ref="Z36:AF36"/>
    <mergeCell ref="M38:S38"/>
    <mergeCell ref="Z38:AF38"/>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s>
  <phoneticPr fontId="1"/>
  <pageMargins left="0.7" right="0.7" top="0.75" bottom="0.75" header="0.3" footer="0.3"/>
  <pageSetup paperSize="9" scale="51"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CN2"/>
  <sheetViews>
    <sheetView showGridLines="0" workbookViewId="0"/>
  </sheetViews>
  <sheetFormatPr defaultRowHeight="18.75"/>
  <cols>
    <col min="1" max="16384" width="9" style="295"/>
  </cols>
  <sheetData>
    <row r="1" spans="1:768">
      <c r="A1" s="296" t="s">
        <v>760</v>
      </c>
      <c r="B1" s="296" t="s">
        <v>770</v>
      </c>
      <c r="C1" s="296" t="s">
        <v>771</v>
      </c>
      <c r="D1" s="296" t="s">
        <v>773</v>
      </c>
      <c r="E1" s="296" t="s">
        <v>772</v>
      </c>
      <c r="F1" s="296" t="s">
        <v>774</v>
      </c>
      <c r="G1" s="296" t="s">
        <v>775</v>
      </c>
      <c r="H1" s="296" t="s">
        <v>777</v>
      </c>
      <c r="I1" s="296" t="s">
        <v>768</v>
      </c>
      <c r="J1" s="296" t="s">
        <v>776</v>
      </c>
      <c r="K1" s="296" t="s">
        <v>778</v>
      </c>
      <c r="L1" s="296" t="s">
        <v>779</v>
      </c>
      <c r="M1" s="296" t="s">
        <v>780</v>
      </c>
      <c r="N1" s="296" t="s">
        <v>781</v>
      </c>
      <c r="O1" s="296" t="s">
        <v>782</v>
      </c>
      <c r="P1" s="296" t="s">
        <v>783</v>
      </c>
      <c r="Q1" s="296" t="s">
        <v>784</v>
      </c>
      <c r="R1" s="296" t="s">
        <v>785</v>
      </c>
      <c r="S1" s="296" t="s">
        <v>786</v>
      </c>
      <c r="T1" s="296" t="s">
        <v>787</v>
      </c>
      <c r="U1" s="296" t="s">
        <v>788</v>
      </c>
      <c r="V1" s="296" t="s">
        <v>789</v>
      </c>
      <c r="W1" s="296" t="s">
        <v>790</v>
      </c>
      <c r="X1" s="296" t="s">
        <v>769</v>
      </c>
      <c r="Y1" s="296" t="s">
        <v>791</v>
      </c>
      <c r="Z1" s="296" t="s">
        <v>792</v>
      </c>
      <c r="AA1" s="296" t="s">
        <v>793</v>
      </c>
      <c r="AB1" s="296" t="s">
        <v>794</v>
      </c>
      <c r="AC1" s="296" t="s">
        <v>795</v>
      </c>
      <c r="AD1" s="296" t="s">
        <v>796</v>
      </c>
      <c r="AE1" s="296" t="s">
        <v>797</v>
      </c>
      <c r="AF1" s="296" t="s">
        <v>798</v>
      </c>
      <c r="AG1" s="296" t="s">
        <v>799</v>
      </c>
      <c r="AH1" s="296" t="s">
        <v>800</v>
      </c>
      <c r="AI1" s="296" t="s">
        <v>801</v>
      </c>
      <c r="AJ1" s="296" t="s">
        <v>802</v>
      </c>
      <c r="AK1" s="296" t="s">
        <v>803</v>
      </c>
      <c r="AL1" s="296" t="s">
        <v>804</v>
      </c>
      <c r="AM1" s="296" t="s">
        <v>805</v>
      </c>
      <c r="AN1" s="296" t="s">
        <v>806</v>
      </c>
      <c r="AO1" s="296" t="s">
        <v>807</v>
      </c>
      <c r="AP1" s="296" t="s">
        <v>808</v>
      </c>
      <c r="AQ1" s="296" t="s">
        <v>809</v>
      </c>
      <c r="AR1" s="296" t="s">
        <v>810</v>
      </c>
      <c r="AS1" s="296" t="s">
        <v>811</v>
      </c>
      <c r="AT1" s="296" t="s">
        <v>812</v>
      </c>
      <c r="AU1" s="296" t="s">
        <v>813</v>
      </c>
      <c r="AV1" s="296" t="s">
        <v>814</v>
      </c>
      <c r="AW1" s="296" t="s">
        <v>815</v>
      </c>
      <c r="AX1" s="296" t="s">
        <v>816</v>
      </c>
      <c r="AY1" s="296" t="s">
        <v>817</v>
      </c>
      <c r="AZ1" s="296" t="s">
        <v>818</v>
      </c>
      <c r="BA1" s="296" t="s">
        <v>819</v>
      </c>
      <c r="BB1" s="296" t="s">
        <v>820</v>
      </c>
      <c r="BC1" s="296" t="s">
        <v>821</v>
      </c>
      <c r="BD1" s="296" t="s">
        <v>823</v>
      </c>
      <c r="BE1" s="296" t="s">
        <v>824</v>
      </c>
      <c r="BF1" s="296" t="s">
        <v>825</v>
      </c>
      <c r="BG1" s="296" t="s">
        <v>826</v>
      </c>
      <c r="BH1" s="296" t="s">
        <v>827</v>
      </c>
      <c r="BI1" s="296" t="s">
        <v>828</v>
      </c>
      <c r="BJ1" s="296" t="s">
        <v>829</v>
      </c>
      <c r="BK1" s="296" t="s">
        <v>830</v>
      </c>
      <c r="BL1" s="296" t="s">
        <v>822</v>
      </c>
      <c r="BM1" s="296" t="s">
        <v>831</v>
      </c>
      <c r="BN1" s="296" t="s">
        <v>832</v>
      </c>
      <c r="BO1" s="296" t="s">
        <v>833</v>
      </c>
      <c r="BP1" s="296" t="s">
        <v>834</v>
      </c>
      <c r="BQ1" s="296" t="s">
        <v>835</v>
      </c>
      <c r="BR1" s="296" t="s">
        <v>836</v>
      </c>
      <c r="BS1" s="296" t="s">
        <v>837</v>
      </c>
      <c r="BT1" s="296" t="s">
        <v>838</v>
      </c>
      <c r="BU1" s="296" t="s">
        <v>839</v>
      </c>
      <c r="BV1" s="296" t="s">
        <v>840</v>
      </c>
      <c r="BW1" s="296" t="s">
        <v>841</v>
      </c>
      <c r="BX1" s="296" t="s">
        <v>842</v>
      </c>
      <c r="BY1" s="296" t="s">
        <v>843</v>
      </c>
      <c r="BZ1" s="296" t="s">
        <v>844</v>
      </c>
      <c r="CA1" s="296" t="s">
        <v>845</v>
      </c>
      <c r="CB1" s="296" t="s">
        <v>846</v>
      </c>
      <c r="CC1" s="296" t="s">
        <v>847</v>
      </c>
      <c r="CD1" s="296" t="s">
        <v>848</v>
      </c>
      <c r="CE1" s="296" t="s">
        <v>849</v>
      </c>
      <c r="CF1" s="296" t="s">
        <v>850</v>
      </c>
      <c r="CG1" s="296" t="s">
        <v>851</v>
      </c>
      <c r="CH1" s="296" t="s">
        <v>852</v>
      </c>
      <c r="CI1" s="296" t="s">
        <v>853</v>
      </c>
      <c r="CJ1" s="296" t="s">
        <v>854</v>
      </c>
      <c r="CK1" s="296" t="s">
        <v>855</v>
      </c>
      <c r="CL1" s="296" t="s">
        <v>856</v>
      </c>
      <c r="CM1" s="296" t="s">
        <v>857</v>
      </c>
      <c r="CN1" s="296" t="s">
        <v>858</v>
      </c>
      <c r="CO1" s="296" t="s">
        <v>859</v>
      </c>
      <c r="CP1" s="296" t="s">
        <v>860</v>
      </c>
      <c r="CQ1" s="296" t="s">
        <v>1499</v>
      </c>
      <c r="CR1" s="296" t="s">
        <v>1500</v>
      </c>
      <c r="CS1" s="296" t="s">
        <v>861</v>
      </c>
      <c r="CT1" s="296" t="s">
        <v>862</v>
      </c>
      <c r="CU1" s="296" t="s">
        <v>863</v>
      </c>
      <c r="CV1" s="296" t="s">
        <v>864</v>
      </c>
      <c r="CW1" s="296" t="s">
        <v>865</v>
      </c>
      <c r="CX1" s="296" t="s">
        <v>866</v>
      </c>
      <c r="CY1" s="296" t="s">
        <v>867</v>
      </c>
      <c r="CZ1" s="296" t="s">
        <v>868</v>
      </c>
      <c r="DA1" s="296" t="s">
        <v>869</v>
      </c>
      <c r="DB1" s="296" t="s">
        <v>870</v>
      </c>
      <c r="DC1" s="296" t="s">
        <v>871</v>
      </c>
      <c r="DD1" s="296" t="s">
        <v>872</v>
      </c>
      <c r="DE1" s="296" t="s">
        <v>873</v>
      </c>
      <c r="DF1" s="296" t="s">
        <v>874</v>
      </c>
      <c r="DG1" s="296" t="s">
        <v>875</v>
      </c>
      <c r="DH1" s="296" t="s">
        <v>876</v>
      </c>
      <c r="DI1" s="296" t="s">
        <v>877</v>
      </c>
      <c r="DJ1" s="296" t="s">
        <v>878</v>
      </c>
      <c r="DK1" s="296" t="s">
        <v>879</v>
      </c>
      <c r="DL1" s="296" t="s">
        <v>880</v>
      </c>
      <c r="DM1" s="296" t="s">
        <v>881</v>
      </c>
      <c r="DN1" s="296" t="s">
        <v>882</v>
      </c>
      <c r="DO1" s="296" t="s">
        <v>883</v>
      </c>
      <c r="DP1" s="296" t="s">
        <v>884</v>
      </c>
      <c r="DQ1" s="296" t="s">
        <v>885</v>
      </c>
      <c r="DR1" s="296" t="s">
        <v>886</v>
      </c>
      <c r="DS1" s="296" t="s">
        <v>887</v>
      </c>
      <c r="DT1" s="296" t="s">
        <v>888</v>
      </c>
      <c r="DU1" s="296" t="s">
        <v>889</v>
      </c>
      <c r="DV1" s="296" t="s">
        <v>890</v>
      </c>
      <c r="DW1" s="296" t="s">
        <v>891</v>
      </c>
      <c r="DX1" s="296" t="s">
        <v>892</v>
      </c>
      <c r="DY1" s="296" t="s">
        <v>893</v>
      </c>
      <c r="DZ1" s="296" t="s">
        <v>894</v>
      </c>
      <c r="EA1" s="296" t="s">
        <v>895</v>
      </c>
      <c r="EB1" s="296" t="s">
        <v>896</v>
      </c>
      <c r="EC1" s="296" t="s">
        <v>897</v>
      </c>
      <c r="ED1" s="296" t="s">
        <v>898</v>
      </c>
      <c r="EE1" s="296" t="s">
        <v>899</v>
      </c>
      <c r="EF1" s="296" t="s">
        <v>900</v>
      </c>
      <c r="EG1" s="296" t="s">
        <v>901</v>
      </c>
      <c r="EH1" s="296" t="s">
        <v>902</v>
      </c>
      <c r="EI1" s="296" t="s">
        <v>903</v>
      </c>
      <c r="EJ1" s="296" t="s">
        <v>904</v>
      </c>
      <c r="EK1" s="296" t="s">
        <v>905</v>
      </c>
      <c r="EL1" s="296" t="s">
        <v>906</v>
      </c>
      <c r="EM1" s="296" t="s">
        <v>907</v>
      </c>
      <c r="EN1" s="296" t="s">
        <v>908</v>
      </c>
      <c r="EO1" s="296" t="s">
        <v>909</v>
      </c>
      <c r="EP1" s="296" t="s">
        <v>910</v>
      </c>
      <c r="EQ1" s="296" t="s">
        <v>911</v>
      </c>
      <c r="ER1" s="296" t="s">
        <v>912</v>
      </c>
      <c r="ES1" s="296" t="s">
        <v>913</v>
      </c>
      <c r="ET1" s="296" t="s">
        <v>914</v>
      </c>
      <c r="EU1" s="296" t="s">
        <v>915</v>
      </c>
      <c r="EV1" s="296" t="s">
        <v>916</v>
      </c>
      <c r="EW1" s="296" t="s">
        <v>917</v>
      </c>
      <c r="EX1" s="296" t="s">
        <v>918</v>
      </c>
      <c r="EY1" s="296" t="s">
        <v>919</v>
      </c>
      <c r="EZ1" s="296" t="s">
        <v>920</v>
      </c>
      <c r="FA1" s="296" t="s">
        <v>921</v>
      </c>
      <c r="FB1" s="296" t="s">
        <v>922</v>
      </c>
      <c r="FC1" s="296" t="s">
        <v>923</v>
      </c>
      <c r="FD1" s="296" t="s">
        <v>924</v>
      </c>
      <c r="FE1" s="296" t="s">
        <v>925</v>
      </c>
      <c r="FF1" s="296" t="s">
        <v>926</v>
      </c>
      <c r="FG1" s="296" t="s">
        <v>927</v>
      </c>
      <c r="FH1" s="296" t="s">
        <v>928</v>
      </c>
      <c r="FI1" s="296" t="s">
        <v>929</v>
      </c>
      <c r="FJ1" s="296" t="s">
        <v>930</v>
      </c>
      <c r="FK1" s="296" t="s">
        <v>931</v>
      </c>
      <c r="FL1" s="296" t="s">
        <v>932</v>
      </c>
      <c r="FM1" s="296" t="s">
        <v>933</v>
      </c>
      <c r="FN1" s="296" t="s">
        <v>934</v>
      </c>
      <c r="FO1" s="296" t="s">
        <v>935</v>
      </c>
      <c r="FP1" s="296" t="s">
        <v>936</v>
      </c>
      <c r="FQ1" s="296" t="s">
        <v>937</v>
      </c>
      <c r="FR1" s="296" t="s">
        <v>938</v>
      </c>
      <c r="FS1" s="296" t="s">
        <v>939</v>
      </c>
      <c r="FT1" s="296" t="s">
        <v>940</v>
      </c>
      <c r="FU1" s="296" t="s">
        <v>941</v>
      </c>
      <c r="FV1" s="296" t="s">
        <v>942</v>
      </c>
      <c r="FW1" s="296" t="s">
        <v>943</v>
      </c>
      <c r="FX1" s="296" t="s">
        <v>944</v>
      </c>
      <c r="FY1" s="296" t="s">
        <v>945</v>
      </c>
      <c r="FZ1" s="296" t="s">
        <v>946</v>
      </c>
      <c r="GA1" s="296" t="s">
        <v>947</v>
      </c>
      <c r="GB1" s="296" t="s">
        <v>948</v>
      </c>
      <c r="GC1" s="296" t="s">
        <v>949</v>
      </c>
      <c r="GD1" s="296" t="s">
        <v>950</v>
      </c>
      <c r="GE1" s="296" t="s">
        <v>951</v>
      </c>
      <c r="GF1" s="296" t="s">
        <v>952</v>
      </c>
      <c r="GG1" s="296" t="s">
        <v>1527</v>
      </c>
      <c r="GH1" s="296" t="s">
        <v>1528</v>
      </c>
      <c r="GI1" s="296" t="s">
        <v>1529</v>
      </c>
      <c r="GJ1" s="296" t="s">
        <v>1530</v>
      </c>
      <c r="GK1" s="296" t="s">
        <v>1501</v>
      </c>
      <c r="GL1" s="296" t="s">
        <v>1502</v>
      </c>
      <c r="GM1" s="296" t="s">
        <v>1041</v>
      </c>
      <c r="GN1" s="296" t="s">
        <v>1042</v>
      </c>
      <c r="GO1" s="296" t="s">
        <v>1043</v>
      </c>
      <c r="GP1" s="296" t="s">
        <v>1044</v>
      </c>
      <c r="GQ1" s="296" t="s">
        <v>1045</v>
      </c>
      <c r="GR1" s="296" t="s">
        <v>1046</v>
      </c>
      <c r="GS1" s="296" t="s">
        <v>1047</v>
      </c>
      <c r="GT1" s="296" t="s">
        <v>1048</v>
      </c>
      <c r="GU1" s="296" t="s">
        <v>1049</v>
      </c>
      <c r="GV1" s="296" t="s">
        <v>1050</v>
      </c>
      <c r="GW1" s="296" t="s">
        <v>1051</v>
      </c>
      <c r="GX1" s="296" t="s">
        <v>1052</v>
      </c>
      <c r="GY1" s="296" t="s">
        <v>1053</v>
      </c>
      <c r="GZ1" s="296" t="s">
        <v>1054</v>
      </c>
      <c r="HA1" s="296" t="s">
        <v>1055</v>
      </c>
      <c r="HB1" s="296" t="s">
        <v>1056</v>
      </c>
      <c r="HC1" s="296" t="s">
        <v>1057</v>
      </c>
      <c r="HD1" s="296" t="s">
        <v>1058</v>
      </c>
      <c r="HE1" s="296" t="s">
        <v>1059</v>
      </c>
      <c r="HF1" s="296" t="s">
        <v>1060</v>
      </c>
      <c r="HG1" s="296" t="s">
        <v>1061</v>
      </c>
      <c r="HH1" s="296" t="s">
        <v>1062</v>
      </c>
      <c r="HI1" s="296" t="s">
        <v>1063</v>
      </c>
      <c r="HJ1" s="296" t="s">
        <v>1064</v>
      </c>
      <c r="HK1" s="296" t="s">
        <v>1065</v>
      </c>
      <c r="HL1" s="296" t="s">
        <v>1066</v>
      </c>
      <c r="HM1" s="296" t="s">
        <v>1067</v>
      </c>
      <c r="HN1" s="296" t="s">
        <v>1068</v>
      </c>
      <c r="HO1" s="296" t="s">
        <v>1069</v>
      </c>
      <c r="HP1" s="296" t="s">
        <v>1070</v>
      </c>
      <c r="HQ1" s="296" t="s">
        <v>1071</v>
      </c>
      <c r="HR1" s="296" t="s">
        <v>1072</v>
      </c>
      <c r="HS1" s="296" t="s">
        <v>1073</v>
      </c>
      <c r="HT1" s="296" t="s">
        <v>1074</v>
      </c>
      <c r="HU1" s="296" t="s">
        <v>1075</v>
      </c>
      <c r="HV1" s="296" t="s">
        <v>1076</v>
      </c>
      <c r="HW1" s="296" t="s">
        <v>1077</v>
      </c>
      <c r="HX1" s="296" t="s">
        <v>1078</v>
      </c>
      <c r="HY1" s="296" t="s">
        <v>1079</v>
      </c>
      <c r="HZ1" s="296" t="s">
        <v>1080</v>
      </c>
      <c r="IA1" s="296" t="s">
        <v>1081</v>
      </c>
      <c r="IB1" s="296" t="s">
        <v>1082</v>
      </c>
      <c r="IC1" s="296" t="s">
        <v>1083</v>
      </c>
      <c r="ID1" s="296" t="s">
        <v>1084</v>
      </c>
      <c r="IE1" s="296" t="s">
        <v>1085</v>
      </c>
      <c r="IF1" s="296" t="s">
        <v>1086</v>
      </c>
      <c r="IG1" s="296" t="s">
        <v>1087</v>
      </c>
      <c r="IH1" s="296" t="s">
        <v>1088</v>
      </c>
      <c r="II1" s="296" t="s">
        <v>1089</v>
      </c>
      <c r="IJ1" s="296" t="s">
        <v>1090</v>
      </c>
      <c r="IK1" s="296" t="s">
        <v>1091</v>
      </c>
      <c r="IL1" s="296" t="s">
        <v>1092</v>
      </c>
      <c r="IM1" s="296" t="s">
        <v>1093</v>
      </c>
      <c r="IN1" s="296" t="s">
        <v>1094</v>
      </c>
      <c r="IO1" s="296" t="s">
        <v>1095</v>
      </c>
      <c r="IP1" s="296" t="s">
        <v>1096</v>
      </c>
      <c r="IQ1" s="296" t="s">
        <v>1097</v>
      </c>
      <c r="IR1" s="296" t="s">
        <v>1098</v>
      </c>
      <c r="IS1" s="296" t="s">
        <v>1099</v>
      </c>
      <c r="IT1" s="296" t="s">
        <v>1100</v>
      </c>
      <c r="IU1" s="296" t="s">
        <v>1101</v>
      </c>
      <c r="IV1" s="296" t="s">
        <v>1102</v>
      </c>
      <c r="IW1" s="296" t="s">
        <v>1103</v>
      </c>
      <c r="IX1" s="296" t="s">
        <v>1104</v>
      </c>
      <c r="IY1" s="296" t="s">
        <v>1105</v>
      </c>
      <c r="IZ1" s="296" t="s">
        <v>1106</v>
      </c>
      <c r="JA1" s="296" t="s">
        <v>1107</v>
      </c>
      <c r="JB1" s="296" t="s">
        <v>1108</v>
      </c>
      <c r="JC1" s="296" t="s">
        <v>1109</v>
      </c>
      <c r="JD1" s="296" t="s">
        <v>1110</v>
      </c>
      <c r="JE1" s="296" t="s">
        <v>1111</v>
      </c>
      <c r="JF1" s="296" t="s">
        <v>1112</v>
      </c>
      <c r="JG1" s="296" t="s">
        <v>1113</v>
      </c>
      <c r="JH1" s="296" t="s">
        <v>1114</v>
      </c>
      <c r="JI1" s="296" t="s">
        <v>1115</v>
      </c>
      <c r="JJ1" s="296" t="s">
        <v>1116</v>
      </c>
      <c r="JK1" s="296" t="s">
        <v>1117</v>
      </c>
      <c r="JL1" s="296" t="s">
        <v>1118</v>
      </c>
      <c r="JM1" s="296" t="s">
        <v>1119</v>
      </c>
      <c r="JN1" s="296" t="s">
        <v>1120</v>
      </c>
      <c r="JO1" s="296" t="s">
        <v>1121</v>
      </c>
      <c r="JP1" s="296" t="s">
        <v>1122</v>
      </c>
      <c r="JQ1" s="296" t="s">
        <v>1123</v>
      </c>
      <c r="JR1" s="296" t="s">
        <v>1124</v>
      </c>
      <c r="JS1" s="296" t="s">
        <v>1125</v>
      </c>
      <c r="JT1" s="296" t="s">
        <v>1126</v>
      </c>
      <c r="JU1" s="296" t="s">
        <v>1127</v>
      </c>
      <c r="JV1" s="296" t="s">
        <v>1128</v>
      </c>
      <c r="JW1" s="296" t="s">
        <v>1129</v>
      </c>
      <c r="JX1" s="296" t="s">
        <v>1524</v>
      </c>
      <c r="JY1" s="296" t="s">
        <v>1525</v>
      </c>
      <c r="JZ1" s="296" t="s">
        <v>1526</v>
      </c>
      <c r="KA1" s="296" t="s">
        <v>1523</v>
      </c>
      <c r="KB1" s="296" t="s">
        <v>1503</v>
      </c>
      <c r="KC1" s="296" t="s">
        <v>1504</v>
      </c>
      <c r="KD1" s="296" t="s">
        <v>953</v>
      </c>
      <c r="KE1" s="296" t="s">
        <v>954</v>
      </c>
      <c r="KF1" s="296" t="s">
        <v>955</v>
      </c>
      <c r="KG1" s="296" t="s">
        <v>956</v>
      </c>
      <c r="KH1" s="296" t="s">
        <v>957</v>
      </c>
      <c r="KI1" s="296" t="s">
        <v>958</v>
      </c>
      <c r="KJ1" s="296" t="s">
        <v>959</v>
      </c>
      <c r="KK1" s="296" t="s">
        <v>960</v>
      </c>
      <c r="KL1" s="296" t="s">
        <v>961</v>
      </c>
      <c r="KM1" s="296" t="s">
        <v>962</v>
      </c>
      <c r="KN1" s="296" t="s">
        <v>963</v>
      </c>
      <c r="KO1" s="296" t="s">
        <v>964</v>
      </c>
      <c r="KP1" s="296" t="s">
        <v>965</v>
      </c>
      <c r="KQ1" s="296" t="s">
        <v>966</v>
      </c>
      <c r="KR1" s="296" t="s">
        <v>967</v>
      </c>
      <c r="KS1" s="296" t="s">
        <v>968</v>
      </c>
      <c r="KT1" s="296" t="s">
        <v>969</v>
      </c>
      <c r="KU1" s="296" t="s">
        <v>970</v>
      </c>
      <c r="KV1" s="296" t="s">
        <v>971</v>
      </c>
      <c r="KW1" s="296" t="s">
        <v>972</v>
      </c>
      <c r="KX1" s="296" t="s">
        <v>973</v>
      </c>
      <c r="KY1" s="296" t="s">
        <v>974</v>
      </c>
      <c r="KZ1" s="296" t="s">
        <v>975</v>
      </c>
      <c r="LA1" s="296" t="s">
        <v>976</v>
      </c>
      <c r="LB1" s="296" t="s">
        <v>977</v>
      </c>
      <c r="LC1" s="296" t="s">
        <v>978</v>
      </c>
      <c r="LD1" s="296" t="s">
        <v>979</v>
      </c>
      <c r="LE1" s="296" t="s">
        <v>980</v>
      </c>
      <c r="LF1" s="296" t="s">
        <v>981</v>
      </c>
      <c r="LG1" s="296" t="s">
        <v>982</v>
      </c>
      <c r="LH1" s="296" t="s">
        <v>983</v>
      </c>
      <c r="LI1" s="296" t="s">
        <v>984</v>
      </c>
      <c r="LJ1" s="296" t="s">
        <v>985</v>
      </c>
      <c r="LK1" s="296" t="s">
        <v>986</v>
      </c>
      <c r="LL1" s="296" t="s">
        <v>987</v>
      </c>
      <c r="LM1" s="296" t="s">
        <v>988</v>
      </c>
      <c r="LN1" s="296" t="s">
        <v>989</v>
      </c>
      <c r="LO1" s="296" t="s">
        <v>990</v>
      </c>
      <c r="LP1" s="296" t="s">
        <v>991</v>
      </c>
      <c r="LQ1" s="296" t="s">
        <v>992</v>
      </c>
      <c r="LR1" s="296" t="s">
        <v>993</v>
      </c>
      <c r="LS1" s="296" t="s">
        <v>994</v>
      </c>
      <c r="LT1" s="296" t="s">
        <v>995</v>
      </c>
      <c r="LU1" s="296" t="s">
        <v>996</v>
      </c>
      <c r="LV1" s="296" t="s">
        <v>997</v>
      </c>
      <c r="LW1" s="296" t="s">
        <v>998</v>
      </c>
      <c r="LX1" s="296" t="s">
        <v>999</v>
      </c>
      <c r="LY1" s="296" t="s">
        <v>1000</v>
      </c>
      <c r="LZ1" s="296" t="s">
        <v>1001</v>
      </c>
      <c r="MA1" s="296" t="s">
        <v>1002</v>
      </c>
      <c r="MB1" s="296" t="s">
        <v>1003</v>
      </c>
      <c r="MC1" s="296" t="s">
        <v>1004</v>
      </c>
      <c r="MD1" s="296" t="s">
        <v>1005</v>
      </c>
      <c r="ME1" s="296" t="s">
        <v>1006</v>
      </c>
      <c r="MF1" s="296" t="s">
        <v>1007</v>
      </c>
      <c r="MG1" s="296" t="s">
        <v>1008</v>
      </c>
      <c r="MH1" s="296" t="s">
        <v>1009</v>
      </c>
      <c r="MI1" s="296" t="s">
        <v>1010</v>
      </c>
      <c r="MJ1" s="296" t="s">
        <v>1011</v>
      </c>
      <c r="MK1" s="296" t="s">
        <v>1012</v>
      </c>
      <c r="ML1" s="296" t="s">
        <v>1013</v>
      </c>
      <c r="MM1" s="296" t="s">
        <v>1014</v>
      </c>
      <c r="MN1" s="296" t="s">
        <v>1015</v>
      </c>
      <c r="MO1" s="296" t="s">
        <v>1016</v>
      </c>
      <c r="MP1" s="296" t="s">
        <v>1017</v>
      </c>
      <c r="MQ1" s="296" t="s">
        <v>1018</v>
      </c>
      <c r="MR1" s="296" t="s">
        <v>1019</v>
      </c>
      <c r="MS1" s="296" t="s">
        <v>1020</v>
      </c>
      <c r="MT1" s="296" t="s">
        <v>1021</v>
      </c>
      <c r="MU1" s="296" t="s">
        <v>1022</v>
      </c>
      <c r="MV1" s="296" t="s">
        <v>1023</v>
      </c>
      <c r="MW1" s="296" t="s">
        <v>1024</v>
      </c>
      <c r="MX1" s="296" t="s">
        <v>1025</v>
      </c>
      <c r="MY1" s="296" t="s">
        <v>1130</v>
      </c>
      <c r="MZ1" s="296" t="s">
        <v>1026</v>
      </c>
      <c r="NA1" s="296" t="s">
        <v>1027</v>
      </c>
      <c r="NB1" s="296" t="s">
        <v>1028</v>
      </c>
      <c r="NC1" s="296" t="s">
        <v>1029</v>
      </c>
      <c r="ND1" s="296" t="s">
        <v>1030</v>
      </c>
      <c r="NE1" s="296" t="s">
        <v>1031</v>
      </c>
      <c r="NF1" s="296" t="s">
        <v>1032</v>
      </c>
      <c r="NG1" s="296" t="s">
        <v>1033</v>
      </c>
      <c r="NH1" s="296" t="s">
        <v>1034</v>
      </c>
      <c r="NI1" s="296" t="s">
        <v>1035</v>
      </c>
      <c r="NJ1" s="296" t="s">
        <v>1036</v>
      </c>
      <c r="NK1" s="296" t="s">
        <v>1037</v>
      </c>
      <c r="NL1" s="296" t="s">
        <v>1038</v>
      </c>
      <c r="NM1" s="296" t="s">
        <v>1039</v>
      </c>
      <c r="NN1" s="296" t="s">
        <v>1040</v>
      </c>
      <c r="NO1" s="296" t="s">
        <v>1520</v>
      </c>
      <c r="NP1" s="296" t="s">
        <v>1521</v>
      </c>
      <c r="NQ1" s="296" t="s">
        <v>1519</v>
      </c>
      <c r="NR1" s="296" t="s">
        <v>1522</v>
      </c>
      <c r="NS1" s="296" t="s">
        <v>1505</v>
      </c>
      <c r="NT1" s="296" t="s">
        <v>1506</v>
      </c>
      <c r="NU1" s="296" t="s">
        <v>1131</v>
      </c>
      <c r="NV1" s="296" t="s">
        <v>1137</v>
      </c>
      <c r="NW1" s="296" t="s">
        <v>1138</v>
      </c>
      <c r="NX1" s="296" t="s">
        <v>1139</v>
      </c>
      <c r="NY1" s="296" t="s">
        <v>1140</v>
      </c>
      <c r="NZ1" s="296" t="s">
        <v>1141</v>
      </c>
      <c r="OA1" s="296" t="s">
        <v>1142</v>
      </c>
      <c r="OB1" s="296" t="s">
        <v>1143</v>
      </c>
      <c r="OC1" s="296" t="s">
        <v>1144</v>
      </c>
      <c r="OD1" s="296" t="s">
        <v>1145</v>
      </c>
      <c r="OE1" s="296" t="s">
        <v>1146</v>
      </c>
      <c r="OF1" s="296" t="s">
        <v>1147</v>
      </c>
      <c r="OG1" s="296" t="s">
        <v>1133</v>
      </c>
      <c r="OH1" s="296" t="s">
        <v>1148</v>
      </c>
      <c r="OI1" s="296" t="s">
        <v>1149</v>
      </c>
      <c r="OJ1" s="296" t="s">
        <v>1150</v>
      </c>
      <c r="OK1" s="296" t="s">
        <v>1151</v>
      </c>
      <c r="OL1" s="296" t="s">
        <v>1152</v>
      </c>
      <c r="OM1" s="296" t="s">
        <v>1153</v>
      </c>
      <c r="ON1" s="296" t="s">
        <v>1154</v>
      </c>
      <c r="OO1" s="296" t="s">
        <v>1155</v>
      </c>
      <c r="OP1" s="296" t="s">
        <v>1156</v>
      </c>
      <c r="OQ1" s="296" t="s">
        <v>1157</v>
      </c>
      <c r="OR1" s="296" t="s">
        <v>1158</v>
      </c>
      <c r="OS1" s="296" t="s">
        <v>1159</v>
      </c>
      <c r="OT1" s="296" t="s">
        <v>1160</v>
      </c>
      <c r="OU1" s="296" t="s">
        <v>1161</v>
      </c>
      <c r="OV1" s="296" t="s">
        <v>1162</v>
      </c>
      <c r="OW1" s="296" t="s">
        <v>1163</v>
      </c>
      <c r="OX1" s="296" t="s">
        <v>1164</v>
      </c>
      <c r="OY1" s="296" t="s">
        <v>1165</v>
      </c>
      <c r="OZ1" s="296" t="s">
        <v>1166</v>
      </c>
      <c r="PA1" s="296" t="s">
        <v>1167</v>
      </c>
      <c r="PB1" s="296" t="s">
        <v>1168</v>
      </c>
      <c r="PC1" s="296" t="s">
        <v>1169</v>
      </c>
      <c r="PD1" s="296" t="s">
        <v>1170</v>
      </c>
      <c r="PE1" s="296" t="s">
        <v>1171</v>
      </c>
      <c r="PF1" s="296" t="s">
        <v>1172</v>
      </c>
      <c r="PG1" s="296" t="s">
        <v>1173</v>
      </c>
      <c r="PH1" s="296" t="s">
        <v>1174</v>
      </c>
      <c r="PI1" s="296" t="s">
        <v>1175</v>
      </c>
      <c r="PJ1" s="296" t="s">
        <v>1176</v>
      </c>
      <c r="PK1" s="296" t="s">
        <v>1177</v>
      </c>
      <c r="PL1" s="296" t="s">
        <v>1178</v>
      </c>
      <c r="PM1" s="296" t="s">
        <v>1179</v>
      </c>
      <c r="PN1" s="296" t="s">
        <v>1180</v>
      </c>
      <c r="PO1" s="296" t="s">
        <v>1181</v>
      </c>
      <c r="PP1" s="296" t="s">
        <v>1182</v>
      </c>
      <c r="PQ1" s="296" t="s">
        <v>1183</v>
      </c>
      <c r="PR1" s="296" t="s">
        <v>1136</v>
      </c>
      <c r="PS1" s="296" t="s">
        <v>1184</v>
      </c>
      <c r="PT1" s="296" t="s">
        <v>1185</v>
      </c>
      <c r="PU1" s="296" t="s">
        <v>1186</v>
      </c>
      <c r="PV1" s="296" t="s">
        <v>1187</v>
      </c>
      <c r="PW1" s="296" t="s">
        <v>1188</v>
      </c>
      <c r="PX1" s="296" t="s">
        <v>1189</v>
      </c>
      <c r="PY1" s="296" t="s">
        <v>1190</v>
      </c>
      <c r="PZ1" s="296" t="s">
        <v>1191</v>
      </c>
      <c r="QA1" s="296" t="s">
        <v>1192</v>
      </c>
      <c r="QB1" s="296" t="s">
        <v>1193</v>
      </c>
      <c r="QC1" s="296" t="s">
        <v>1194</v>
      </c>
      <c r="QD1" s="296" t="s">
        <v>1195</v>
      </c>
      <c r="QE1" s="296" t="s">
        <v>1196</v>
      </c>
      <c r="QF1" s="296" t="s">
        <v>1197</v>
      </c>
      <c r="QG1" s="296" t="s">
        <v>1198</v>
      </c>
      <c r="QH1" s="296" t="s">
        <v>1199</v>
      </c>
      <c r="QI1" s="296" t="s">
        <v>1200</v>
      </c>
      <c r="QJ1" s="296" t="s">
        <v>1132</v>
      </c>
      <c r="QK1" s="296" t="s">
        <v>1201</v>
      </c>
      <c r="QL1" s="296" t="s">
        <v>1202</v>
      </c>
      <c r="QM1" s="296" t="s">
        <v>1203</v>
      </c>
      <c r="QN1" s="296" t="s">
        <v>1205</v>
      </c>
      <c r="QO1" s="296" t="s">
        <v>1204</v>
      </c>
      <c r="QP1" s="296" t="s">
        <v>1206</v>
      </c>
      <c r="QQ1" s="296" t="s">
        <v>1207</v>
      </c>
      <c r="QR1" s="296" t="s">
        <v>1134</v>
      </c>
      <c r="QS1" s="296" t="s">
        <v>1208</v>
      </c>
      <c r="QT1" s="296" t="s">
        <v>1209</v>
      </c>
      <c r="QU1" s="296" t="s">
        <v>1212</v>
      </c>
      <c r="QV1" s="296" t="s">
        <v>1210</v>
      </c>
      <c r="QW1" s="296" t="s">
        <v>1211</v>
      </c>
      <c r="QX1" s="296" t="s">
        <v>1213</v>
      </c>
      <c r="QY1" s="296" t="s">
        <v>1214</v>
      </c>
      <c r="QZ1" s="296" t="s">
        <v>1135</v>
      </c>
      <c r="RA1" s="296" t="s">
        <v>1215</v>
      </c>
      <c r="RB1" s="296" t="s">
        <v>1218</v>
      </c>
      <c r="RC1" s="296" t="s">
        <v>1219</v>
      </c>
      <c r="RD1" s="296" t="s">
        <v>1216</v>
      </c>
      <c r="RE1" s="296" t="s">
        <v>1217</v>
      </c>
      <c r="RF1" s="296" t="s">
        <v>1220</v>
      </c>
      <c r="RG1" s="296" t="s">
        <v>1221</v>
      </c>
      <c r="RH1" s="296" t="s">
        <v>1222</v>
      </c>
      <c r="RI1" s="296" t="s">
        <v>1224</v>
      </c>
      <c r="RJ1" s="296" t="s">
        <v>1226</v>
      </c>
      <c r="RK1" s="296" t="s">
        <v>1227</v>
      </c>
      <c r="RL1" s="296" t="s">
        <v>1223</v>
      </c>
      <c r="RM1" s="296" t="s">
        <v>1225</v>
      </c>
      <c r="RN1" s="296" t="s">
        <v>1228</v>
      </c>
      <c r="RO1" s="296" t="s">
        <v>1229</v>
      </c>
      <c r="RP1" s="296" t="s">
        <v>1230</v>
      </c>
      <c r="RQ1" s="296" t="s">
        <v>1231</v>
      </c>
      <c r="RR1" s="296" t="s">
        <v>1232</v>
      </c>
      <c r="RS1" s="296" t="s">
        <v>1233</v>
      </c>
      <c r="RT1" s="296" t="s">
        <v>1234</v>
      </c>
      <c r="RU1" s="296" t="s">
        <v>1235</v>
      </c>
      <c r="RV1" s="296" t="s">
        <v>1236</v>
      </c>
      <c r="RW1" s="296" t="s">
        <v>1237</v>
      </c>
      <c r="RX1" s="296" t="s">
        <v>1238</v>
      </c>
      <c r="RY1" s="296" t="s">
        <v>1239</v>
      </c>
      <c r="RZ1" s="296" t="s">
        <v>1240</v>
      </c>
      <c r="SA1" s="296" t="s">
        <v>1241</v>
      </c>
      <c r="SB1" s="296" t="s">
        <v>1242</v>
      </c>
      <c r="SC1" s="296" t="s">
        <v>1243</v>
      </c>
      <c r="SD1" s="296" t="s">
        <v>1244</v>
      </c>
      <c r="SE1" s="296" t="s">
        <v>1245</v>
      </c>
      <c r="SF1" s="296" t="s">
        <v>1246</v>
      </c>
      <c r="SG1" s="296" t="s">
        <v>1247</v>
      </c>
      <c r="SH1" s="296" t="s">
        <v>1248</v>
      </c>
      <c r="SI1" s="296" t="s">
        <v>1531</v>
      </c>
      <c r="SJ1" s="296" t="s">
        <v>1532</v>
      </c>
      <c r="SK1" s="296" t="s">
        <v>1517</v>
      </c>
      <c r="SL1" s="296" t="s">
        <v>1518</v>
      </c>
      <c r="SM1" s="296" t="s">
        <v>1507</v>
      </c>
      <c r="SN1" s="296" t="s">
        <v>1508</v>
      </c>
      <c r="SO1" s="296" t="s">
        <v>1249</v>
      </c>
      <c r="SP1" s="296" t="s">
        <v>1250</v>
      </c>
      <c r="SQ1" s="296" t="s">
        <v>1251</v>
      </c>
      <c r="SR1" s="296" t="s">
        <v>1252</v>
      </c>
      <c r="SS1" s="296" t="s">
        <v>1253</v>
      </c>
      <c r="ST1" s="296" t="s">
        <v>1254</v>
      </c>
      <c r="SU1" s="296" t="s">
        <v>1255</v>
      </c>
      <c r="SV1" s="296" t="s">
        <v>1256</v>
      </c>
      <c r="SW1" s="296" t="s">
        <v>1257</v>
      </c>
      <c r="SX1" s="296" t="s">
        <v>1258</v>
      </c>
      <c r="SY1" s="296" t="s">
        <v>1259</v>
      </c>
      <c r="SZ1" s="296" t="s">
        <v>1260</v>
      </c>
      <c r="TA1" s="296" t="s">
        <v>1261</v>
      </c>
      <c r="TB1" s="296" t="s">
        <v>1262</v>
      </c>
      <c r="TC1" s="296" t="s">
        <v>1263</v>
      </c>
      <c r="TD1" s="296" t="s">
        <v>1264</v>
      </c>
      <c r="TE1" s="296" t="s">
        <v>1265</v>
      </c>
      <c r="TF1" s="296" t="s">
        <v>1266</v>
      </c>
      <c r="TG1" s="296" t="s">
        <v>1267</v>
      </c>
      <c r="TH1" s="296" t="s">
        <v>1268</v>
      </c>
      <c r="TI1" s="296" t="s">
        <v>1269</v>
      </c>
      <c r="TJ1" s="296" t="s">
        <v>1270</v>
      </c>
      <c r="TK1" s="296" t="s">
        <v>1271</v>
      </c>
      <c r="TL1" s="296" t="s">
        <v>1272</v>
      </c>
      <c r="TM1" s="296" t="s">
        <v>1273</v>
      </c>
      <c r="TN1" s="296" t="s">
        <v>1274</v>
      </c>
      <c r="TO1" s="296" t="s">
        <v>1275</v>
      </c>
      <c r="TP1" s="296" t="s">
        <v>1276</v>
      </c>
      <c r="TQ1" s="296" t="s">
        <v>1277</v>
      </c>
      <c r="TR1" s="296" t="s">
        <v>1278</v>
      </c>
      <c r="TS1" s="296" t="s">
        <v>1279</v>
      </c>
      <c r="TT1" s="296" t="s">
        <v>1280</v>
      </c>
      <c r="TU1" s="296" t="s">
        <v>1281</v>
      </c>
      <c r="TV1" s="296" t="s">
        <v>1282</v>
      </c>
      <c r="TW1" s="296" t="s">
        <v>1283</v>
      </c>
      <c r="TX1" s="296" t="s">
        <v>1284</v>
      </c>
      <c r="TY1" s="296" t="s">
        <v>1285</v>
      </c>
      <c r="TZ1" s="296" t="s">
        <v>1286</v>
      </c>
      <c r="UA1" s="296" t="s">
        <v>1287</v>
      </c>
      <c r="UB1" s="296" t="s">
        <v>1288</v>
      </c>
      <c r="UC1" s="296" t="s">
        <v>1289</v>
      </c>
      <c r="UD1" s="296" t="s">
        <v>1290</v>
      </c>
      <c r="UE1" s="296" t="s">
        <v>1291</v>
      </c>
      <c r="UF1" s="296" t="s">
        <v>1292</v>
      </c>
      <c r="UG1" s="296" t="s">
        <v>1293</v>
      </c>
      <c r="UH1" s="296" t="s">
        <v>1294</v>
      </c>
      <c r="UI1" s="296" t="s">
        <v>1295</v>
      </c>
      <c r="UJ1" s="296" t="s">
        <v>1296</v>
      </c>
      <c r="UK1" s="296" t="s">
        <v>1297</v>
      </c>
      <c r="UL1" s="296" t="s">
        <v>1298</v>
      </c>
      <c r="UM1" s="296" t="s">
        <v>1299</v>
      </c>
      <c r="UN1" s="296" t="s">
        <v>1300</v>
      </c>
      <c r="UO1" s="296" t="s">
        <v>1301</v>
      </c>
      <c r="UP1" s="296" t="s">
        <v>1302</v>
      </c>
      <c r="UQ1" s="296" t="s">
        <v>1303</v>
      </c>
      <c r="UR1" s="296" t="s">
        <v>1304</v>
      </c>
      <c r="US1" s="296" t="s">
        <v>1305</v>
      </c>
      <c r="UT1" s="296" t="s">
        <v>1306</v>
      </c>
      <c r="UU1" s="296" t="s">
        <v>1307</v>
      </c>
      <c r="UV1" s="296" t="s">
        <v>1308</v>
      </c>
      <c r="UW1" s="296" t="s">
        <v>1309</v>
      </c>
      <c r="UX1" s="296" t="s">
        <v>1310</v>
      </c>
      <c r="UY1" s="296" t="s">
        <v>1311</v>
      </c>
      <c r="UZ1" s="296" t="s">
        <v>1312</v>
      </c>
      <c r="VA1" s="296" t="s">
        <v>1313</v>
      </c>
      <c r="VB1" s="296" t="s">
        <v>1314</v>
      </c>
      <c r="VC1" s="296" t="s">
        <v>1315</v>
      </c>
      <c r="VD1" s="296" t="s">
        <v>1316</v>
      </c>
      <c r="VE1" s="296" t="s">
        <v>1317</v>
      </c>
      <c r="VF1" s="296" t="s">
        <v>1318</v>
      </c>
      <c r="VG1" s="296" t="s">
        <v>1319</v>
      </c>
      <c r="VH1" s="296" t="s">
        <v>1320</v>
      </c>
      <c r="VI1" s="296" t="s">
        <v>1321</v>
      </c>
      <c r="VJ1" s="296" t="s">
        <v>1322</v>
      </c>
      <c r="VK1" s="296" t="s">
        <v>1323</v>
      </c>
      <c r="VL1" s="296" t="s">
        <v>1324</v>
      </c>
      <c r="VM1" s="296" t="s">
        <v>1325</v>
      </c>
      <c r="VN1" s="296" t="s">
        <v>1326</v>
      </c>
      <c r="VO1" s="296" t="s">
        <v>1327</v>
      </c>
      <c r="VP1" s="296" t="s">
        <v>1328</v>
      </c>
      <c r="VQ1" s="296" t="s">
        <v>1329</v>
      </c>
      <c r="VR1" s="296" t="s">
        <v>1330</v>
      </c>
      <c r="VS1" s="296" t="s">
        <v>1331</v>
      </c>
      <c r="VT1" s="296" t="s">
        <v>1332</v>
      </c>
      <c r="VU1" s="296" t="s">
        <v>1333</v>
      </c>
      <c r="VV1" s="296" t="s">
        <v>1335</v>
      </c>
      <c r="VW1" s="296" t="s">
        <v>1334</v>
      </c>
      <c r="VX1" s="296" t="s">
        <v>1336</v>
      </c>
      <c r="VY1" s="296" t="s">
        <v>1337</v>
      </c>
      <c r="VZ1" s="296" t="s">
        <v>1338</v>
      </c>
      <c r="WA1" s="296" t="s">
        <v>1339</v>
      </c>
      <c r="WB1" s="296" t="s">
        <v>1340</v>
      </c>
      <c r="WC1" s="296" t="s">
        <v>1343</v>
      </c>
      <c r="WD1" s="296" t="s">
        <v>1341</v>
      </c>
      <c r="WE1" s="296" t="s">
        <v>1342</v>
      </c>
      <c r="WF1" s="296" t="s">
        <v>1344</v>
      </c>
      <c r="WG1" s="296" t="s">
        <v>1345</v>
      </c>
      <c r="WH1" s="296" t="s">
        <v>1346</v>
      </c>
      <c r="WI1" s="296" t="s">
        <v>1347</v>
      </c>
      <c r="WJ1" s="296" t="s">
        <v>1351</v>
      </c>
      <c r="WK1" s="296" t="s">
        <v>1349</v>
      </c>
      <c r="WL1" s="296" t="s">
        <v>1348</v>
      </c>
      <c r="WM1" s="296" t="s">
        <v>1350</v>
      </c>
      <c r="WN1" s="296" t="s">
        <v>1352</v>
      </c>
      <c r="WO1" s="296" t="s">
        <v>1353</v>
      </c>
      <c r="WP1" s="296" t="s">
        <v>1354</v>
      </c>
      <c r="WQ1" s="296" t="s">
        <v>1356</v>
      </c>
      <c r="WR1" s="296" t="s">
        <v>1357</v>
      </c>
      <c r="WS1" s="296" t="s">
        <v>1358</v>
      </c>
      <c r="WT1" s="296" t="s">
        <v>1355</v>
      </c>
      <c r="WU1" s="296" t="s">
        <v>1359</v>
      </c>
      <c r="WV1" s="296" t="s">
        <v>1360</v>
      </c>
      <c r="WW1" s="296" t="s">
        <v>1361</v>
      </c>
      <c r="WX1" s="296" t="s">
        <v>1362</v>
      </c>
      <c r="WY1" s="296" t="s">
        <v>1363</v>
      </c>
      <c r="WZ1" s="296" t="s">
        <v>1364</v>
      </c>
      <c r="XA1" s="296" t="s">
        <v>1367</v>
      </c>
      <c r="XB1" s="296" t="s">
        <v>1368</v>
      </c>
      <c r="XC1" s="296" t="s">
        <v>1366</v>
      </c>
      <c r="XD1" s="296" t="s">
        <v>1369</v>
      </c>
      <c r="XE1" s="296" t="s">
        <v>1365</v>
      </c>
      <c r="XF1" s="296" t="s">
        <v>1370</v>
      </c>
      <c r="XG1" s="296" t="s">
        <v>1371</v>
      </c>
      <c r="XH1" s="296" t="s">
        <v>1372</v>
      </c>
      <c r="XI1" s="296" t="s">
        <v>1373</v>
      </c>
      <c r="XJ1" s="296" t="s">
        <v>1533</v>
      </c>
      <c r="XK1" s="296" t="s">
        <v>1534</v>
      </c>
      <c r="XL1" s="296" t="s">
        <v>1515</v>
      </c>
      <c r="XM1" s="296" t="s">
        <v>1516</v>
      </c>
      <c r="XN1" s="296" t="s">
        <v>1509</v>
      </c>
      <c r="XO1" s="296" t="s">
        <v>1510</v>
      </c>
      <c r="XP1" s="296" t="s">
        <v>1374</v>
      </c>
      <c r="XQ1" s="296" t="s">
        <v>1381</v>
      </c>
      <c r="XR1" s="296" t="s">
        <v>1382</v>
      </c>
      <c r="XS1" s="296" t="s">
        <v>1383</v>
      </c>
      <c r="XT1" s="296" t="s">
        <v>1384</v>
      </c>
      <c r="XU1" s="296" t="s">
        <v>1385</v>
      </c>
      <c r="XV1" s="296" t="s">
        <v>1386</v>
      </c>
      <c r="XW1" s="296" t="s">
        <v>1387</v>
      </c>
      <c r="XX1" s="296" t="s">
        <v>1388</v>
      </c>
      <c r="XY1" s="296" t="s">
        <v>1389</v>
      </c>
      <c r="XZ1" s="296" t="s">
        <v>1390</v>
      </c>
      <c r="YA1" s="296" t="s">
        <v>1391</v>
      </c>
      <c r="YB1" s="296" t="s">
        <v>1375</v>
      </c>
      <c r="YC1" s="296" t="s">
        <v>1392</v>
      </c>
      <c r="YD1" s="296" t="s">
        <v>1393</v>
      </c>
      <c r="YE1" s="296" t="s">
        <v>1394</v>
      </c>
      <c r="YF1" s="296" t="s">
        <v>1395</v>
      </c>
      <c r="YG1" s="296" t="s">
        <v>1396</v>
      </c>
      <c r="YH1" s="296" t="s">
        <v>1397</v>
      </c>
      <c r="YI1" s="296" t="s">
        <v>1398</v>
      </c>
      <c r="YJ1" s="296" t="s">
        <v>1399</v>
      </c>
      <c r="YK1" s="296" t="s">
        <v>1400</v>
      </c>
      <c r="YL1" s="296" t="s">
        <v>1401</v>
      </c>
      <c r="YM1" s="296" t="s">
        <v>1402</v>
      </c>
      <c r="YN1" s="296" t="s">
        <v>1403</v>
      </c>
      <c r="YO1" s="296" t="s">
        <v>1404</v>
      </c>
      <c r="YP1" s="296" t="s">
        <v>1405</v>
      </c>
      <c r="YQ1" s="296" t="s">
        <v>1406</v>
      </c>
      <c r="YR1" s="296" t="s">
        <v>1407</v>
      </c>
      <c r="YS1" s="296" t="s">
        <v>1408</v>
      </c>
      <c r="YT1" s="296" t="s">
        <v>1409</v>
      </c>
      <c r="YU1" s="296" t="s">
        <v>1410</v>
      </c>
      <c r="YV1" s="296" t="s">
        <v>1411</v>
      </c>
      <c r="YW1" s="296" t="s">
        <v>1412</v>
      </c>
      <c r="YX1" s="296" t="s">
        <v>1413</v>
      </c>
      <c r="YY1" s="296" t="s">
        <v>1414</v>
      </c>
      <c r="YZ1" s="296" t="s">
        <v>1415</v>
      </c>
      <c r="ZA1" s="296" t="s">
        <v>1416</v>
      </c>
      <c r="ZB1" s="296" t="s">
        <v>1417</v>
      </c>
      <c r="ZC1" s="296" t="s">
        <v>1418</v>
      </c>
      <c r="ZD1" s="296" t="s">
        <v>1419</v>
      </c>
      <c r="ZE1" s="296" t="s">
        <v>1420</v>
      </c>
      <c r="ZF1" s="296" t="s">
        <v>1421</v>
      </c>
      <c r="ZG1" s="296" t="s">
        <v>1422</v>
      </c>
      <c r="ZH1" s="296" t="s">
        <v>1423</v>
      </c>
      <c r="ZI1" s="296" t="s">
        <v>1424</v>
      </c>
      <c r="ZJ1" s="296" t="s">
        <v>1425</v>
      </c>
      <c r="ZK1" s="296" t="s">
        <v>1426</v>
      </c>
      <c r="ZL1" s="296" t="s">
        <v>1427</v>
      </c>
      <c r="ZM1" s="296" t="s">
        <v>1428</v>
      </c>
      <c r="ZN1" s="296" t="s">
        <v>1429</v>
      </c>
      <c r="ZO1" s="296" t="s">
        <v>1430</v>
      </c>
      <c r="ZP1" s="296" t="s">
        <v>1431</v>
      </c>
      <c r="ZQ1" s="296" t="s">
        <v>1432</v>
      </c>
      <c r="ZR1" s="296" t="s">
        <v>1433</v>
      </c>
      <c r="ZS1" s="296" t="s">
        <v>1434</v>
      </c>
      <c r="ZT1" s="296" t="s">
        <v>1435</v>
      </c>
      <c r="ZU1" s="296" t="s">
        <v>1436</v>
      </c>
      <c r="ZV1" s="296" t="s">
        <v>1437</v>
      </c>
      <c r="ZW1" s="296" t="s">
        <v>1438</v>
      </c>
      <c r="ZX1" s="296" t="s">
        <v>1439</v>
      </c>
      <c r="ZY1" s="297" t="s">
        <v>1440</v>
      </c>
      <c r="ZZ1" s="297" t="s">
        <v>1441</v>
      </c>
      <c r="AAA1" s="297" t="s">
        <v>1376</v>
      </c>
      <c r="AAB1" s="297" t="s">
        <v>1442</v>
      </c>
      <c r="AAC1" s="297" t="s">
        <v>1443</v>
      </c>
      <c r="AAD1" s="297" t="s">
        <v>1444</v>
      </c>
      <c r="AAE1" s="297" t="s">
        <v>1445</v>
      </c>
      <c r="AAF1" s="297" t="s">
        <v>1446</v>
      </c>
      <c r="AAG1" s="297" t="s">
        <v>1447</v>
      </c>
      <c r="AAH1" s="297" t="s">
        <v>1448</v>
      </c>
      <c r="AAI1" s="297" t="s">
        <v>1449</v>
      </c>
      <c r="AAJ1" s="297" t="s">
        <v>1450</v>
      </c>
      <c r="AAK1" s="297" t="s">
        <v>1377</v>
      </c>
      <c r="AAL1" s="297" t="s">
        <v>1451</v>
      </c>
      <c r="AAM1" s="297" t="s">
        <v>1452</v>
      </c>
      <c r="AAN1" s="297" t="s">
        <v>1453</v>
      </c>
      <c r="AAO1" s="297" t="s">
        <v>1454</v>
      </c>
      <c r="AAP1" s="297" t="s">
        <v>1455</v>
      </c>
      <c r="AAQ1" s="297" t="s">
        <v>1456</v>
      </c>
      <c r="AAR1" s="297" t="s">
        <v>1457</v>
      </c>
      <c r="AAS1" s="297" t="s">
        <v>1378</v>
      </c>
      <c r="AAT1" s="297" t="s">
        <v>1458</v>
      </c>
      <c r="AAU1" s="297" t="s">
        <v>1459</v>
      </c>
      <c r="AAV1" s="297" t="s">
        <v>1460</v>
      </c>
      <c r="AAW1" s="297" t="s">
        <v>1461</v>
      </c>
      <c r="AAX1" s="297" t="s">
        <v>1462</v>
      </c>
      <c r="AAY1" s="297" t="s">
        <v>1463</v>
      </c>
      <c r="AAZ1" s="297" t="s">
        <v>1464</v>
      </c>
      <c r="ABA1" s="297" t="s">
        <v>1379</v>
      </c>
      <c r="ABB1" s="297" t="s">
        <v>1465</v>
      </c>
      <c r="ABC1" s="297" t="s">
        <v>1466</v>
      </c>
      <c r="ABD1" s="297" t="s">
        <v>1467</v>
      </c>
      <c r="ABE1" s="297" t="s">
        <v>1468</v>
      </c>
      <c r="ABF1" s="297" t="s">
        <v>1469</v>
      </c>
      <c r="ABG1" s="297" t="s">
        <v>1470</v>
      </c>
      <c r="ABH1" s="297" t="s">
        <v>1471</v>
      </c>
      <c r="ABI1" s="297" t="s">
        <v>1380</v>
      </c>
      <c r="ABJ1" s="297" t="s">
        <v>1472</v>
      </c>
      <c r="ABK1" s="297" t="s">
        <v>1473</v>
      </c>
      <c r="ABL1" s="297" t="s">
        <v>1474</v>
      </c>
      <c r="ABM1" s="297" t="s">
        <v>1475</v>
      </c>
      <c r="ABN1" s="297" t="s">
        <v>1476</v>
      </c>
      <c r="ABO1" s="297" t="s">
        <v>1477</v>
      </c>
      <c r="ABP1" s="297" t="s">
        <v>1478</v>
      </c>
      <c r="ABQ1" s="297" t="s">
        <v>1479</v>
      </c>
      <c r="ABR1" s="297" t="s">
        <v>1480</v>
      </c>
      <c r="ABS1" s="297" t="s">
        <v>1481</v>
      </c>
      <c r="ABT1" s="297" t="s">
        <v>1482</v>
      </c>
      <c r="ABU1" s="297" t="s">
        <v>1483</v>
      </c>
      <c r="ABV1" s="297" t="s">
        <v>1484</v>
      </c>
      <c r="ABW1" s="297" t="s">
        <v>1485</v>
      </c>
      <c r="ABX1" s="297" t="s">
        <v>1486</v>
      </c>
      <c r="ABY1" s="297" t="s">
        <v>1487</v>
      </c>
      <c r="ABZ1" s="297" t="s">
        <v>1488</v>
      </c>
      <c r="ACA1" s="297" t="s">
        <v>1489</v>
      </c>
      <c r="ACB1" s="297" t="s">
        <v>1490</v>
      </c>
      <c r="ACC1" s="297" t="s">
        <v>1491</v>
      </c>
      <c r="ACD1" s="297" t="s">
        <v>1492</v>
      </c>
      <c r="ACE1" s="297" t="s">
        <v>1493</v>
      </c>
      <c r="ACF1" s="297" t="s">
        <v>1494</v>
      </c>
      <c r="ACG1" s="297" t="s">
        <v>1495</v>
      </c>
      <c r="ACH1" s="297" t="s">
        <v>1496</v>
      </c>
      <c r="ACI1" s="297" t="s">
        <v>1497</v>
      </c>
      <c r="ACJ1" s="297" t="s">
        <v>1498</v>
      </c>
      <c r="ACK1" s="297" t="s">
        <v>1511</v>
      </c>
      <c r="ACL1" s="297" t="s">
        <v>1512</v>
      </c>
      <c r="ACM1" s="297" t="s">
        <v>1513</v>
      </c>
      <c r="ACN1" s="297" t="s">
        <v>1514</v>
      </c>
    </row>
    <row r="2" spans="1:768">
      <c r="A2" s="298" t="s">
        <v>761</v>
      </c>
      <c r="B2" s="298">
        <f>'様式95_外来・在宅ベースアップ評価料（Ⅰ）'!$H$5</f>
        <v>0</v>
      </c>
      <c r="C2" s="298">
        <f>'様式95_外来・在宅ベースアップ評価料（Ⅰ）'!$H$6</f>
        <v>0</v>
      </c>
      <c r="D2" s="298" t="b">
        <f>'様式95_外来・在宅ベースアップ評価料（Ⅰ）'!$AK$10</f>
        <v>0</v>
      </c>
      <c r="E2" s="298" t="b">
        <f>'様式95_外来・在宅ベースアップ評価料（Ⅰ）'!$AK$11</f>
        <v>0</v>
      </c>
      <c r="F2" s="298" t="b">
        <f>'様式95_外来・在宅ベースアップ評価料（Ⅰ）'!$AK$15</f>
        <v>0</v>
      </c>
      <c r="G2" s="298" t="b">
        <f>'様式95_外来・在宅ベースアップ評価料（Ⅰ）'!$AK$16</f>
        <v>0</v>
      </c>
      <c r="H2" s="298">
        <f>'様式95_外来・在宅ベースアップ評価料（Ⅰ）'!$F$19</f>
        <v>0</v>
      </c>
      <c r="I2" s="298" t="str">
        <f>+'様式96_外来・在宅ベースアップ評価料（Ⅱ）'!$H$5</f>
        <v/>
      </c>
      <c r="J2" s="298">
        <f>+'様式96_外来・在宅ベースアップ評価料（Ⅱ）'!$H$6</f>
        <v>0</v>
      </c>
      <c r="K2" s="298" t="b">
        <f>+'様式96_外来・在宅ベースアップ評価料（Ⅱ）'!$AK$10</f>
        <v>0</v>
      </c>
      <c r="L2" s="298" t="b">
        <f>+'様式96_外来・在宅ベースアップ評価料（Ⅱ）'!$AK$11</f>
        <v>0</v>
      </c>
      <c r="M2" s="298" t="b">
        <f>+'様式96_外来・在宅ベースアップ評価料（Ⅱ）'!$AK$16</f>
        <v>0</v>
      </c>
      <c r="N2" s="298" t="b">
        <f>+'様式96_外来・在宅ベースアップ評価料（Ⅱ）'!$AK$17</f>
        <v>0</v>
      </c>
      <c r="O2" s="298">
        <f>+'様式96_外来・在宅ベースアップ評価料（Ⅱ）'!$AK$15</f>
        <v>0</v>
      </c>
      <c r="P2" s="298">
        <f>+'様式96_外来・在宅ベースアップ評価料（Ⅱ）'!$J$21</f>
        <v>0</v>
      </c>
      <c r="Q2" s="298" t="b">
        <f>+'様式96_外来・在宅ベースアップ評価料（Ⅱ）'!$AK$23</f>
        <v>0</v>
      </c>
      <c r="R2" s="298" t="b">
        <f>+'様式96_外来・在宅ベースアップ評価料（Ⅱ）'!$AK$25</f>
        <v>0</v>
      </c>
      <c r="S2" s="298">
        <f>+'様式96_外来・在宅ベースアップ評価料（Ⅱ）'!$AK$15</f>
        <v>0</v>
      </c>
      <c r="T2" s="299">
        <f>+'様式96_外来・在宅ベースアップ評価料（Ⅱ）'!$M$34</f>
        <v>0</v>
      </c>
      <c r="U2" s="300">
        <f>+'様式96_外来・在宅ベースアップ評価料（Ⅱ）'!$Z$34</f>
        <v>0</v>
      </c>
      <c r="V2" s="298">
        <f>+'様式96_外来・在宅ベースアップ評価料（Ⅱ）'!$AK$15</f>
        <v>0</v>
      </c>
      <c r="W2" s="298">
        <f>+'様式96_外来・在宅ベースアップ評価料（Ⅱ）'!$M$45</f>
        <v>0</v>
      </c>
      <c r="X2" s="298">
        <f>+'様式96_外来・在宅ベースアップ評価料（Ⅱ）'!$Z$45</f>
        <v>0</v>
      </c>
      <c r="Y2" s="298">
        <f>+'様式96_外来・在宅ベースアップ評価料（Ⅱ）'!$M$47</f>
        <v>0</v>
      </c>
      <c r="Z2" s="298">
        <f>+'様式96_外来・在宅ベースアップ評価料（Ⅱ）'!$Z$47</f>
        <v>0</v>
      </c>
      <c r="AA2" s="298">
        <f>+'様式96_外来・在宅ベースアップ評価料（Ⅱ）'!$M$49</f>
        <v>0</v>
      </c>
      <c r="AB2" s="298">
        <f>+'様式96_外来・在宅ベースアップ評価料（Ⅱ）'!$Z$49</f>
        <v>0</v>
      </c>
      <c r="AC2" s="298">
        <f>+'様式96_外来・在宅ベースアップ評価料（Ⅱ）'!$M$51</f>
        <v>0</v>
      </c>
      <c r="AD2" s="298">
        <f>+'様式96_外来・在宅ベースアップ評価料（Ⅱ）'!$Z$51</f>
        <v>0</v>
      </c>
      <c r="AE2" s="298">
        <f>+'様式96_外来・在宅ベースアップ評価料（Ⅱ）'!$M$53</f>
        <v>0</v>
      </c>
      <c r="AF2" s="298">
        <f>+'様式96_外来・在宅ベースアップ評価料（Ⅱ）'!$Z$53</f>
        <v>0</v>
      </c>
      <c r="AG2" s="298">
        <f>+'様式96_外来・在宅ベースアップ評価料（Ⅱ）'!$M$55</f>
        <v>0</v>
      </c>
      <c r="AH2" s="298">
        <f>+'様式96_外来・在宅ベースアップ評価料（Ⅱ）'!$Z$55</f>
        <v>0</v>
      </c>
      <c r="AI2" s="298">
        <f>+'様式96_外来・在宅ベースアップ評価料（Ⅱ）'!$M$57</f>
        <v>0</v>
      </c>
      <c r="AJ2" s="298">
        <f>+'様式96_外来・在宅ベースアップ評価料（Ⅱ）'!$Z$57</f>
        <v>0</v>
      </c>
      <c r="AK2" s="298">
        <f>+'様式96_外来・在宅ベースアップ評価料（Ⅱ）'!$M$59</f>
        <v>0</v>
      </c>
      <c r="AL2" s="298">
        <f>+'様式96_外来・在宅ベースアップ評価料（Ⅱ）'!$Z$59</f>
        <v>0</v>
      </c>
      <c r="AM2" s="298">
        <f>+'様式96_外来・在宅ベースアップ評価料（Ⅱ）'!$M$66</f>
        <v>0</v>
      </c>
      <c r="AN2" s="298">
        <f>+'様式96_外来・在宅ベースアップ評価料（Ⅱ）'!$Z$66</f>
        <v>0</v>
      </c>
      <c r="AO2" s="298">
        <f>+'様式96_外来・在宅ベースアップ評価料（Ⅱ）'!$M$68</f>
        <v>0</v>
      </c>
      <c r="AP2" s="300">
        <f>+'様式96_外来・在宅ベースアップ評価料（Ⅱ）'!$Z$68</f>
        <v>0</v>
      </c>
      <c r="AQ2" s="301" t="str">
        <f>+'様式96_外来・在宅ベースアップ評価料（Ⅱ）'!$M$71</f>
        <v/>
      </c>
      <c r="AR2" s="302" t="str">
        <f>+'様式96_外来・在宅ベースアップ評価料（Ⅱ）'!$Z$71</f>
        <v/>
      </c>
      <c r="AS2" s="298" t="str">
        <f>+'様式96_外来・在宅ベースアップ評価料（Ⅱ）'!$M$74</f>
        <v/>
      </c>
      <c r="AT2" s="298" t="str">
        <f>+'様式96_外来・在宅ベースアップ評価料（Ⅱ）'!$Z$74</f>
        <v/>
      </c>
      <c r="AU2" s="298" t="str">
        <f>IF('様式96_外来・在宅ベースアップ評価料（Ⅱ）'!CG33&lt;=1.1,IF('様式96_外来・在宅ベースアップ評価料（Ⅱ）'!CG33&gt;=0.9,"TRUE","FALSE"),"FALSE")</f>
        <v>FALSE</v>
      </c>
      <c r="AV2" s="298" t="str">
        <f>IF('様式96_外来・在宅ベースアップ評価料（Ⅱ）'!CH33&lt;=1.1,IF('様式96_外来・在宅ベースアップ評価料（Ⅱ）'!CH33&gt;=0.9,"TRUE","FALSE"),"FALSE")</f>
        <v>FALSE</v>
      </c>
      <c r="AW2" s="298" t="str">
        <f>IF('様式96_外来・在宅ベースアップ評価料（Ⅱ）'!CI33&lt;=1.1,IF('様式96_外来・在宅ベースアップ評価料（Ⅱ）'!CI33&gt;=0.9,"TRUE","FALSE"),"FALSE")</f>
        <v>FALSE</v>
      </c>
      <c r="AX2" s="298" t="str">
        <f>IF('様式96_外来・在宅ベースアップ評価料（Ⅱ）'!CJ33&lt;=1.1,IF('様式96_外来・在宅ベースアップ評価料（Ⅱ）'!CJ33&gt;=0.9,"TRUE","FALSE"),"FALSE")</f>
        <v>FALSE</v>
      </c>
      <c r="AY2" s="298" t="str">
        <f>+'様式96_外来・在宅ベースアップ評価料（Ⅱ）'!$D$93</f>
        <v>算定不可</v>
      </c>
      <c r="AZ2" s="298" t="str">
        <f>+'様式96_外来・在宅ベースアップ評価料（Ⅱ）'!$R$93</f>
        <v>算定不可</v>
      </c>
      <c r="BA2" s="298">
        <f>+'様式96_外来・在宅ベースアップ評価料（Ⅱ）'!$AM$95</f>
        <v>0</v>
      </c>
      <c r="BB2" s="298">
        <f>+'様式96_外来・在宅ベースアップ評価料（Ⅱ）'!$AN$95</f>
        <v>0</v>
      </c>
      <c r="BC2" s="298" t="str">
        <f>+様式97_入院ベースアップ評価料!$H$5</f>
        <v/>
      </c>
      <c r="BD2" s="298">
        <f>+様式97_入院ベースアップ評価料!$H$6</f>
        <v>0</v>
      </c>
      <c r="BE2" s="298" t="b">
        <f>+様式97_入院ベースアップ評価料!$AM$10</f>
        <v>0</v>
      </c>
      <c r="BF2" s="298" t="b">
        <f>+様式97_入院ベースアップ評価料!$AM$11</f>
        <v>0</v>
      </c>
      <c r="BG2" s="298">
        <f>+様式97_入院ベースアップ評価料!$AK$10</f>
        <v>0</v>
      </c>
      <c r="BH2" s="298" t="b">
        <f>+様式97_入院ベースアップ評価料!AK$14</f>
        <v>0</v>
      </c>
      <c r="BI2" s="298">
        <f>+様式97_入院ベースアップ評価料!$AK$10</f>
        <v>0</v>
      </c>
      <c r="BJ2" s="300">
        <f>+様式97_入院ベースアップ評価料!$M$23</f>
        <v>0</v>
      </c>
      <c r="BK2" s="300">
        <f>+様式97_入院ベースアップ評価料!$Z$23</f>
        <v>0</v>
      </c>
      <c r="BL2" s="298">
        <f>+様式97_入院ベースアップ評価料!$AK$10</f>
        <v>0</v>
      </c>
      <c r="BM2" s="298">
        <f>+様式97_入院ベースアップ評価料!$M$33</f>
        <v>0</v>
      </c>
      <c r="BN2" s="298">
        <f>+様式97_入院ベースアップ評価料!$Z$33</f>
        <v>0</v>
      </c>
      <c r="BO2" s="298">
        <f>+様式97_入院ベースアップ評価料!$M$35</f>
        <v>0</v>
      </c>
      <c r="BP2" s="298">
        <f>+様式97_入院ベースアップ評価料!$Z$35</f>
        <v>0</v>
      </c>
      <c r="BQ2" s="298">
        <f>+様式97_入院ベースアップ評価料!$M$37</f>
        <v>0</v>
      </c>
      <c r="BR2" s="298">
        <f>+様式97_入院ベースアップ評価料!$Z$37</f>
        <v>0</v>
      </c>
      <c r="BS2" s="298">
        <f>+様式97_入院ベースアップ評価料!$M$39</f>
        <v>0</v>
      </c>
      <c r="BT2" s="298">
        <f>+様式97_入院ベースアップ評価料!$Z$39</f>
        <v>0</v>
      </c>
      <c r="BU2" s="298">
        <f>+様式97_入院ベースアップ評価料!$M$41</f>
        <v>0</v>
      </c>
      <c r="BV2" s="298">
        <f>+様式97_入院ベースアップ評価料!$Z$41</f>
        <v>0</v>
      </c>
      <c r="BW2" s="298">
        <f>+様式97_入院ベースアップ評価料!$M$43</f>
        <v>0</v>
      </c>
      <c r="BX2" s="298">
        <f>+様式97_入院ベースアップ評価料!$Z$43</f>
        <v>0</v>
      </c>
      <c r="BY2" s="298">
        <f>+様式97_入院ベースアップ評価料!$M$45</f>
        <v>0</v>
      </c>
      <c r="BZ2" s="298">
        <f>+様式97_入院ベースアップ評価料!$Z$45</f>
        <v>0</v>
      </c>
      <c r="CA2" s="298">
        <f>+様式97_入院ベースアップ評価料!$M$47</f>
        <v>0</v>
      </c>
      <c r="CB2" s="298">
        <f>+様式97_入院ベースアップ評価料!$Z$47</f>
        <v>0</v>
      </c>
      <c r="CC2" s="300">
        <f>+様式97_入院ベースアップ評価料!$M$54</f>
        <v>0</v>
      </c>
      <c r="CD2" s="300">
        <f>+様式97_入院ベースアップ評価料!$Z$54</f>
        <v>0</v>
      </c>
      <c r="CE2" s="300">
        <f>+様式97_入院ベースアップ評価料!$M$56</f>
        <v>0</v>
      </c>
      <c r="CF2" s="300">
        <f>+様式97_入院ベースアップ評価料!$Z$56</f>
        <v>0</v>
      </c>
      <c r="CG2" s="303" t="str">
        <f>+様式97_入院ベースアップ評価料!$M$58</f>
        <v/>
      </c>
      <c r="CH2" s="298">
        <f>+様式97_入院ベースアップ評価料!$M$61</f>
        <v>0</v>
      </c>
      <c r="CI2" s="298">
        <f>+様式97_入院ベースアップ評価料!$Z$61</f>
        <v>0</v>
      </c>
      <c r="CJ2" s="298" t="str">
        <f>+様式97_入院ベースアップ評価料!$I$69</f>
        <v/>
      </c>
      <c r="CK2" s="298" t="str">
        <f>+様式97_入院ベースアップ評価料!$V$69</f>
        <v/>
      </c>
      <c r="CL2" s="298" t="str">
        <f>IF(様式97_入院ベースアップ評価料!BX33&lt;=1.1,IF(様式97_入院ベースアップ評価料!BX33&gt;=0.9,"TRUE","FALSE"),"FALSE")</f>
        <v>FALSE</v>
      </c>
      <c r="CM2" s="298" t="str">
        <f>IF(様式97_入院ベースアップ評価料!BY33&lt;=1.1,IF(様式97_入院ベースアップ評価料!BY33&gt;=0.9,"TRUE","FALSE"),"FALSE")</f>
        <v>FALSE</v>
      </c>
      <c r="CN2" s="298" t="str">
        <f>IF(様式97_入院ベースアップ評価料!BZ33&lt;=1.1,IF(様式97_入院ベースアップ評価料!BZ33&gt;=0.9,"TRUE","FALSE"),"FALSE")</f>
        <v>FALSE</v>
      </c>
      <c r="CO2" s="298" t="str">
        <f>IF(様式97_入院ベースアップ評価料!CA33&lt;=1.1,IF(様式97_入院ベースアップ評価料!CA33&gt;=0.9,"TRUE","FALSE"),"FALSE")</f>
        <v>FALSE</v>
      </c>
      <c r="CP2" s="298" t="str">
        <f>+様式97_入院ベースアップ評価料!$P$82</f>
        <v>算定不可</v>
      </c>
      <c r="CQ2" s="298" t="str">
        <f>+'別添_計画書（病院及び有床診療所）'!$V$4</f>
        <v/>
      </c>
      <c r="CR2" s="298">
        <f>+'別添_計画書（病院及び有床診療所）'!$V$5</f>
        <v>0</v>
      </c>
      <c r="CS2" s="298">
        <f>+'別添_計画書（病院及び有床診療所）'!$AJ$9</f>
        <v>0</v>
      </c>
      <c r="CT2" s="298">
        <f>+'別添_計画書（病院及び有床診療所）'!$E$13</f>
        <v>0</v>
      </c>
      <c r="CU2" s="298">
        <f>+'別添_計画書（病院及び有床診療所）'!$H$13</f>
        <v>0</v>
      </c>
      <c r="CV2" s="298">
        <f>+'別添_計画書（病院及び有床診療所）'!$O$13</f>
        <v>0</v>
      </c>
      <c r="CW2" s="298">
        <f>+'別添_計画書（病院及び有床診療所）'!$R$13</f>
        <v>0</v>
      </c>
      <c r="CX2" s="298">
        <f>+'別添_計画書（病院及び有床診療所）'!$V$13</f>
        <v>1</v>
      </c>
      <c r="CY2" s="298">
        <f>+'別添_計画書（病院及び有床診療所）'!$E$18</f>
        <v>0</v>
      </c>
      <c r="CZ2" s="298">
        <f>+'別添_計画書（病院及び有床診療所）'!$H$18</f>
        <v>0</v>
      </c>
      <c r="DA2" s="298">
        <f>+'別添_計画書（病院及び有床診療所）'!$O$18</f>
        <v>0</v>
      </c>
      <c r="DB2" s="298">
        <f>+'別添_計画書（病院及び有床診療所）'!$R$18</f>
        <v>0</v>
      </c>
      <c r="DC2" s="298">
        <f>+'別添_計画書（病院及び有床診療所）'!$V$18</f>
        <v>1</v>
      </c>
      <c r="DD2" s="299">
        <f>+'別添_計画書（病院及び有床診療所）'!$AB$25</f>
        <v>0</v>
      </c>
      <c r="DE2" s="299">
        <f>+'別添_計画書（病院及び有床診療所）'!$AB$26</f>
        <v>0</v>
      </c>
      <c r="DF2" s="299">
        <f>+'別添_計画書（病院及び有床診療所）'!$AB$27</f>
        <v>0</v>
      </c>
      <c r="DG2" s="298" t="str">
        <f>+'別添_計画書（病院及び有床診療所）'!$P$28</f>
        <v>算定不可</v>
      </c>
      <c r="DH2" s="298" t="str">
        <f>+'別添_計画書（病院及び有床診療所）'!$AB$28</f>
        <v>-</v>
      </c>
      <c r="DI2" s="299" t="str">
        <f>+'別添_計画書（病院及び有床診療所）'!$AB$29</f>
        <v>0</v>
      </c>
      <c r="DJ2" s="299">
        <f>+'別添_計画書（病院及び有床診療所）'!$AB$30</f>
        <v>0</v>
      </c>
      <c r="DK2" s="299">
        <f>+'別添_計画書（病院及び有床診療所）'!$AB$31</f>
        <v>0</v>
      </c>
      <c r="DL2" s="299">
        <f>+'別添_計画書（病院及び有床診療所）'!$AB$32</f>
        <v>0</v>
      </c>
      <c r="DM2" s="299">
        <f>+'別添_計画書（病院及び有床診療所）'!$AB$37</f>
        <v>0</v>
      </c>
      <c r="DN2" s="299">
        <f>+'別添_計画書（病院及び有床診療所）'!$AB$38</f>
        <v>0</v>
      </c>
      <c r="DO2" s="299">
        <f>+'別添_計画書（病院及び有床診療所）'!$AB$39</f>
        <v>0</v>
      </c>
      <c r="DP2" s="299">
        <f>+'別添_計画書（病院及び有床診療所）'!$AB$40</f>
        <v>0</v>
      </c>
      <c r="DQ2" s="299">
        <f>+'別添_計画書（病院及び有床診療所）'!$AB$41</f>
        <v>0</v>
      </c>
      <c r="DR2" s="298">
        <f>+'別添_計画書（病院及び有床診療所）'!$AB$52</f>
        <v>0</v>
      </c>
      <c r="DS2" s="299">
        <f>+'別添_計画書（病院及び有床診療所）'!$AB$53</f>
        <v>0</v>
      </c>
      <c r="DT2" s="299">
        <f>+'別添_計画書（病院及び有床診療所）'!$AB$54</f>
        <v>0</v>
      </c>
      <c r="DU2" s="299">
        <f>+'別添_計画書（病院及び有床診療所）'!$AB$55</f>
        <v>0</v>
      </c>
      <c r="DV2" s="299">
        <f>+'別添_計画書（病院及び有床診療所）'!$AB$56</f>
        <v>0</v>
      </c>
      <c r="DW2" s="299">
        <f>+'別添_計画書（病院及び有床診療所）'!$AB$57</f>
        <v>0</v>
      </c>
      <c r="DX2" s="304" t="e">
        <f>+'別添_計画書（病院及び有床診療所）'!$AB$58</f>
        <v>#DIV/0!</v>
      </c>
      <c r="DY2" s="298">
        <f>+'別添_計画書（病院及び有床診療所）'!$AB$61</f>
        <v>0</v>
      </c>
      <c r="DZ2" s="299">
        <f>+'別添_計画書（病院及び有床診療所）'!$AB$62</f>
        <v>0</v>
      </c>
      <c r="EA2" s="299">
        <f>+'別添_計画書（病院及び有床診療所）'!$AB$63</f>
        <v>0</v>
      </c>
      <c r="EB2" s="299">
        <f>+'別添_計画書（病院及び有床診療所）'!$AB$64</f>
        <v>0</v>
      </c>
      <c r="EC2" s="299">
        <f>+'別添_計画書（病院及び有床診療所）'!$AB$65</f>
        <v>0</v>
      </c>
      <c r="ED2" s="299">
        <f>+'別添_計画書（病院及び有床診療所）'!$AB$66</f>
        <v>0</v>
      </c>
      <c r="EE2" s="304" t="e">
        <f>+'別添_計画書（病院及び有床診療所）'!$AB$67</f>
        <v>#DIV/0!</v>
      </c>
      <c r="EF2" s="298">
        <f>+'別添_計画書（病院及び有床診療所）'!$AB$70</f>
        <v>0</v>
      </c>
      <c r="EG2" s="299">
        <f>+'別添_計画書（病院及び有床診療所）'!$AB$71</f>
        <v>0</v>
      </c>
      <c r="EH2" s="299">
        <f>+'別添_計画書（病院及び有床診療所）'!$AB$72</f>
        <v>0</v>
      </c>
      <c r="EI2" s="299">
        <f>+'別添_計画書（病院及び有床診療所）'!$AB$73</f>
        <v>0</v>
      </c>
      <c r="EJ2" s="299">
        <f>+'別添_計画書（病院及び有床診療所）'!$AB$74</f>
        <v>0</v>
      </c>
      <c r="EK2" s="299">
        <f>+'別添_計画書（病院及び有床診療所）'!$AB$75</f>
        <v>0</v>
      </c>
      <c r="EL2" s="304" t="e">
        <f>+'別添_計画書（病院及び有床診療所）'!$AB$76</f>
        <v>#DIV/0!</v>
      </c>
      <c r="EM2" s="298">
        <f>+'別添_計画書（病院及び有床診療所）'!$AB$79</f>
        <v>0</v>
      </c>
      <c r="EN2" s="299">
        <f>+'別添_計画書（病院及び有床診療所）'!$AB$80</f>
        <v>0</v>
      </c>
      <c r="EO2" s="299">
        <f>+'別添_計画書（病院及び有床診療所）'!$AB$81</f>
        <v>0</v>
      </c>
      <c r="EP2" s="299">
        <f>+'別添_計画書（病院及び有床診療所）'!$AB$82</f>
        <v>0</v>
      </c>
      <c r="EQ2" s="299">
        <f>+'別添_計画書（病院及び有床診療所）'!$AB$83</f>
        <v>0</v>
      </c>
      <c r="ER2" s="299">
        <f>+'別添_計画書（病院及び有床診療所）'!$AB$84</f>
        <v>0</v>
      </c>
      <c r="ES2" s="304" t="e">
        <f>+'別添_計画書（病院及び有床診療所）'!$AB$85</f>
        <v>#DIV/0!</v>
      </c>
      <c r="ET2" s="298">
        <f>+'別添_計画書（病院及び有床診療所）'!$AB$88</f>
        <v>0</v>
      </c>
      <c r="EU2" s="299">
        <f>+'別添_計画書（病院及び有床診療所）'!$AB$89</f>
        <v>0</v>
      </c>
      <c r="EV2" s="299">
        <f>+'別添_計画書（病院及び有床診療所）'!$AB$90</f>
        <v>0</v>
      </c>
      <c r="EW2" s="299">
        <f>+'別添_計画書（病院及び有床診療所）'!$AB$91</f>
        <v>0</v>
      </c>
      <c r="EX2" s="299">
        <f>+'別添_計画書（病院及び有床診療所）'!$AB$92</f>
        <v>0</v>
      </c>
      <c r="EY2" s="299">
        <f>+'別添_計画書（病院及び有床診療所）'!$AB$93</f>
        <v>0</v>
      </c>
      <c r="EZ2" s="304" t="e">
        <f>+'別添_計画書（病院及び有床診療所）'!$AB$94</f>
        <v>#DIV/0!</v>
      </c>
      <c r="FA2" s="298">
        <f>+'別添_計画書（病院及び有床診療所）'!$AB$97</f>
        <v>0</v>
      </c>
      <c r="FB2" s="299">
        <f>+'別添_計画書（病院及び有床診療所）'!$AB$98</f>
        <v>0</v>
      </c>
      <c r="FC2" s="299">
        <f>+'別添_計画書（病院及び有床診療所）'!$AB$99</f>
        <v>0</v>
      </c>
      <c r="FD2" s="299">
        <f>+'別添_計画書（病院及び有床診療所）'!$AB$100</f>
        <v>0</v>
      </c>
      <c r="FE2" s="299">
        <f>+'別添_計画書（病院及び有床診療所）'!$AB$101</f>
        <v>0</v>
      </c>
      <c r="FF2" s="299">
        <f>+'別添_計画書（病院及び有床診療所）'!$AB$102</f>
        <v>0</v>
      </c>
      <c r="FG2" s="304" t="e">
        <f>+'別添_計画書（病院及び有床診療所）'!$AB$103</f>
        <v>#DIV/0!</v>
      </c>
      <c r="FH2" s="298">
        <f>+'別添_計画書（病院及び有床診療所）'!$AB$107</f>
        <v>0</v>
      </c>
      <c r="FI2" s="299">
        <f>+'別添_計画書（病院及び有床診療所）'!$AB$108</f>
        <v>0</v>
      </c>
      <c r="FJ2" s="299">
        <f>+'別添_計画書（病院及び有床診療所）'!$AB$109</f>
        <v>0</v>
      </c>
      <c r="FK2" s="299">
        <f>+'別添_計画書（病院及び有床診療所）'!$AB$110</f>
        <v>0</v>
      </c>
      <c r="FL2" s="299">
        <f>+'別添_計画書（病院及び有床診療所）'!$AB$111</f>
        <v>0</v>
      </c>
      <c r="FM2" s="299">
        <f>+'別添_計画書（病院及び有床診療所）'!$AB$112</f>
        <v>0</v>
      </c>
      <c r="FN2" s="299">
        <f>+'別添_計画書（病院及び有床診療所）'!$AB$113</f>
        <v>0</v>
      </c>
      <c r="FO2" s="299">
        <f>+'別添_計画書（病院及び有床診療所）'!$AB$114</f>
        <v>0</v>
      </c>
      <c r="FP2" s="299">
        <f>+'別添_計画書（病院及び有床診療所）'!$AB$115</f>
        <v>0</v>
      </c>
      <c r="FQ2" s="304" t="e">
        <f>+'別添_計画書（病院及び有床診療所）'!$AB$116</f>
        <v>#DIV/0!</v>
      </c>
      <c r="FR2" s="298">
        <f>+'別添_計画書（病院及び有床診療所）'!$AB$119</f>
        <v>0</v>
      </c>
      <c r="FS2" s="299">
        <f>+'別添_計画書（病院及び有床診療所）'!$AB$120</f>
        <v>0</v>
      </c>
      <c r="FT2" s="299">
        <f>+'別添_計画書（病院及び有床診療所）'!$AB$121</f>
        <v>0</v>
      </c>
      <c r="FU2" s="299">
        <f>+'別添_計画書（病院及び有床診療所）'!$AB$122</f>
        <v>0</v>
      </c>
      <c r="FV2" s="299">
        <f>+'別添_計画書（病院及び有床診療所）'!$AB$123</f>
        <v>0</v>
      </c>
      <c r="FW2" s="299">
        <f>+'別添_計画書（病院及び有床診療所）'!$AB$124</f>
        <v>0</v>
      </c>
      <c r="FX2" s="299">
        <f>+'別添_計画書（病院及び有床診療所）'!$AB$125</f>
        <v>0</v>
      </c>
      <c r="FY2" s="299">
        <f>+'別添_計画書（病院及び有床診療所）'!$AB$126</f>
        <v>0</v>
      </c>
      <c r="FZ2" s="299">
        <f>+'別添_計画書（病院及び有床診療所）'!$AB$127</f>
        <v>0</v>
      </c>
      <c r="GA2" s="304" t="e">
        <f>+'別添_計画書（病院及び有床診療所）'!$AB$128</f>
        <v>#DIV/0!</v>
      </c>
      <c r="GB2" s="298" t="b">
        <f>+'別添_計画書（病院及び有床診療所）'!$AJ$131</f>
        <v>0</v>
      </c>
      <c r="GC2" s="298" t="b">
        <f>+'別添_計画書（病院及び有床診療所）'!$AJ$132</f>
        <v>0</v>
      </c>
      <c r="GD2" s="298" t="b">
        <f>+'別添_計画書（病院及び有床診療所）'!$AJ$133</f>
        <v>0</v>
      </c>
      <c r="GE2" s="298">
        <f>+'別添_計画書（病院及び有床診療所）'!$J$133</f>
        <v>0</v>
      </c>
      <c r="GF2" s="298">
        <f>+'別添_計画書（病院及び有床診療所）'!$C$136</f>
        <v>0</v>
      </c>
      <c r="GG2" s="298">
        <f>+'別添_計画書（病院及び有床診療所）'!$E$141</f>
        <v>0</v>
      </c>
      <c r="GH2" s="298">
        <f>+'別添_計画書（病院及び有床診療所）'!$H$141</f>
        <v>0</v>
      </c>
      <c r="GI2" s="298">
        <f>+'別添_計画書（病院及び有床診療所）'!$K$141</f>
        <v>0</v>
      </c>
      <c r="GJ2" s="298">
        <f>+'別添_計画書（病院及び有床診療所）'!$T$141</f>
        <v>0</v>
      </c>
      <c r="GK2" s="298" t="str">
        <f>+'（別添）_計画書（無床診療所及びⅡを算定する有床診療所）'!$V$4</f>
        <v/>
      </c>
      <c r="GL2" s="298">
        <f>+'（別添）_計画書（無床診療所及びⅡを算定する有床診療所）'!$V$5</f>
        <v>0</v>
      </c>
      <c r="GM2" s="298">
        <f>+'（別添）_計画書（無床診療所及びⅡを算定する有床診療所）'!$AJ$9</f>
        <v>0</v>
      </c>
      <c r="GN2" s="298">
        <f>+'（別添）_計画書（無床診療所及びⅡを算定する有床診療所）'!$E$13</f>
        <v>0</v>
      </c>
      <c r="GO2" s="298">
        <f>+'（別添）_計画書（無床診療所及びⅡを算定する有床診療所）'!$H$13</f>
        <v>0</v>
      </c>
      <c r="GP2" s="298">
        <f>+'（別添）_計画書（無床診療所及びⅡを算定する有床診療所）'!$O$13</f>
        <v>0</v>
      </c>
      <c r="GQ2" s="298">
        <f>+'（別添）_計画書（無床診療所及びⅡを算定する有床診療所）'!$R$13</f>
        <v>0</v>
      </c>
      <c r="GR2" s="298">
        <f>+'（別添）_計画書（無床診療所及びⅡを算定する有床診療所）'!$V$13</f>
        <v>1</v>
      </c>
      <c r="GS2" s="298">
        <f>+'（別添）_計画書（無床診療所及びⅡを算定する有床診療所）'!$E$18</f>
        <v>0</v>
      </c>
      <c r="GT2" s="298">
        <f>+'（別添）_計画書（無床診療所及びⅡを算定する有床診療所）'!$H$18</f>
        <v>0</v>
      </c>
      <c r="GU2" s="298">
        <f>+'（別添）_計画書（無床診療所及びⅡを算定する有床診療所）'!$O$18</f>
        <v>0</v>
      </c>
      <c r="GV2" s="298">
        <f>+'（別添）_計画書（無床診療所及びⅡを算定する有床診療所）'!$R$18</f>
        <v>0</v>
      </c>
      <c r="GW2" s="298">
        <f>+'（別添）_計画書（無床診療所及びⅡを算定する有床診療所）'!$V$18</f>
        <v>1</v>
      </c>
      <c r="GX2" s="298" t="b">
        <f>+'（別添）_計画書（無床診療所及びⅡを算定する有床診療所）'!$AH$24</f>
        <v>1</v>
      </c>
      <c r="GY2" s="299">
        <f>+'（別添）_計画書（無床診療所及びⅡを算定する有床診療所）'!$AB$30</f>
        <v>0</v>
      </c>
      <c r="GZ2" s="299">
        <f>+'（別添）_計画書（無床診療所及びⅡを算定する有床診療所）'!$AB$31</f>
        <v>0</v>
      </c>
      <c r="HA2" s="299">
        <f>+'（別添）_計画書（無床診療所及びⅡを算定する有床診療所）'!$AB$32</f>
        <v>0</v>
      </c>
      <c r="HB2" s="299" t="str">
        <f>+'（別添）_計画書（無床診療所及びⅡを算定する有床診療所）'!$AB$33</f>
        <v>-</v>
      </c>
      <c r="HC2" s="298" t="str">
        <f>+'（別添）_計画書（無床診療所及びⅡを算定する有床診療所）'!$R$34</f>
        <v>届出なし</v>
      </c>
      <c r="HD2" s="298" t="str">
        <f>+'（別添）_計画書（無床診療所及びⅡを算定する有床診療所）'!$AA$34</f>
        <v>-</v>
      </c>
      <c r="HE2" s="298" t="str">
        <f>+'（別添）_計画書（無床診療所及びⅡを算定する有床診療所）'!$AF$34</f>
        <v>-</v>
      </c>
      <c r="HF2" s="298" t="str">
        <f>+'（別添）_計画書（無床診療所及びⅡを算定する有床診療所）'!$AB$35</f>
        <v>-</v>
      </c>
      <c r="HG2" s="299" t="str">
        <f>+'（別添）_計画書（無床診療所及びⅡを算定する有床診療所）'!$AB$36</f>
        <v>-</v>
      </c>
      <c r="HH2" s="299">
        <f>+'（別添）_計画書（無床診療所及びⅡを算定する有床診療所）'!$AB$37</f>
        <v>0</v>
      </c>
      <c r="HI2" s="299">
        <f>+'（別添）_計画書（無床診療所及びⅡを算定する有床診療所）'!$AB$38</f>
        <v>0</v>
      </c>
      <c r="HJ2" s="299">
        <f>+'（別添）_計画書（無床診療所及びⅡを算定する有床診療所）'!$AB$39</f>
        <v>0</v>
      </c>
      <c r="HK2" s="299">
        <f>+'（別添）_計画書（無床診療所及びⅡを算定する有床診療所）'!$AB$44</f>
        <v>0</v>
      </c>
      <c r="HL2" s="299">
        <f>+'（別添）_計画書（無床診療所及びⅡを算定する有床診療所）'!$AB$45</f>
        <v>0</v>
      </c>
      <c r="HM2" s="299">
        <f>+'（別添）_計画書（無床診療所及びⅡを算定する有床診療所）'!$AB$46</f>
        <v>0</v>
      </c>
      <c r="HN2" s="299">
        <f>+'（別添）_計画書（無床診療所及びⅡを算定する有床診療所）'!$AB$47</f>
        <v>0</v>
      </c>
      <c r="HO2" s="299">
        <f>+'（別添）_計画書（無床診療所及びⅡを算定する有床診療所）'!$AB$48</f>
        <v>0</v>
      </c>
      <c r="HP2" s="298">
        <f>+'（別添）_計画書（無床診療所及びⅡを算定する有床診療所）'!$AB$60</f>
        <v>0</v>
      </c>
      <c r="HQ2" s="299">
        <f>+'（別添）_計画書（無床診療所及びⅡを算定する有床診療所）'!$AB$61</f>
        <v>0</v>
      </c>
      <c r="HR2" s="299">
        <f>+'（別添）_計画書（無床診療所及びⅡを算定する有床診療所）'!$AB$62</f>
        <v>0</v>
      </c>
      <c r="HS2" s="299">
        <f>+'（別添）_計画書（無床診療所及びⅡを算定する有床診療所）'!$AB$63</f>
        <v>0</v>
      </c>
      <c r="HT2" s="299">
        <f>+'（別添）_計画書（無床診療所及びⅡを算定する有床診療所）'!$AB$64</f>
        <v>0</v>
      </c>
      <c r="HU2" s="299">
        <f>+'（別添）_計画書（無床診療所及びⅡを算定する有床診療所）'!$AB$65</f>
        <v>0</v>
      </c>
      <c r="HV2" s="304" t="e">
        <f>+'（別添）_計画書（無床診療所及びⅡを算定する有床診療所）'!$AB$66</f>
        <v>#DIV/0!</v>
      </c>
      <c r="HW2" s="298">
        <f>+'（別添）_計画書（無床診療所及びⅡを算定する有床診療所）'!$AB$69</f>
        <v>0</v>
      </c>
      <c r="HX2" s="299">
        <f>+'（別添）_計画書（無床診療所及びⅡを算定する有床診療所）'!$AB$70</f>
        <v>0</v>
      </c>
      <c r="HY2" s="299">
        <f>+'（別添）_計画書（無床診療所及びⅡを算定する有床診療所）'!$AB$71</f>
        <v>0</v>
      </c>
      <c r="HZ2" s="299">
        <f>+'（別添）_計画書（無床診療所及びⅡを算定する有床診療所）'!$AB$72</f>
        <v>0</v>
      </c>
      <c r="IA2" s="299">
        <f>+'（別添）_計画書（無床診療所及びⅡを算定する有床診療所）'!$AB$73</f>
        <v>0</v>
      </c>
      <c r="IB2" s="299">
        <f>+'（別添）_計画書（無床診療所及びⅡを算定する有床診療所）'!$AB$74</f>
        <v>0</v>
      </c>
      <c r="IC2" s="304" t="e">
        <f>+'（別添）_計画書（無床診療所及びⅡを算定する有床診療所）'!$AB$75</f>
        <v>#DIV/0!</v>
      </c>
      <c r="ID2" s="298">
        <f>+'（別添）_計画書（無床診療所及びⅡを算定する有床診療所）'!$AB$78</f>
        <v>0</v>
      </c>
      <c r="IE2" s="299">
        <f>+'（別添）_計画書（無床診療所及びⅡを算定する有床診療所）'!$AB$79</f>
        <v>0</v>
      </c>
      <c r="IF2" s="299">
        <f>+'（別添）_計画書（無床診療所及びⅡを算定する有床診療所）'!$AB$80</f>
        <v>0</v>
      </c>
      <c r="IG2" s="299">
        <f>+'（別添）_計画書（無床診療所及びⅡを算定する有床診療所）'!$AB$81</f>
        <v>0</v>
      </c>
      <c r="IH2" s="299">
        <f>+'（別添）_計画書（無床診療所及びⅡを算定する有床診療所）'!$AB$82</f>
        <v>0</v>
      </c>
      <c r="II2" s="299">
        <f>+'（別添）_計画書（無床診療所及びⅡを算定する有床診療所）'!$AB$83</f>
        <v>0</v>
      </c>
      <c r="IJ2" s="304" t="e">
        <f>+'（別添）_計画書（無床診療所及びⅡを算定する有床診療所）'!$AB$84</f>
        <v>#DIV/0!</v>
      </c>
      <c r="IK2" s="298">
        <f>+'（別添）_計画書（無床診療所及びⅡを算定する有床診療所）'!$AB$87</f>
        <v>0</v>
      </c>
      <c r="IL2" s="299">
        <f>+'（別添）_計画書（無床診療所及びⅡを算定する有床診療所）'!$AB$88</f>
        <v>0</v>
      </c>
      <c r="IM2" s="299">
        <f>+'（別添）_計画書（無床診療所及びⅡを算定する有床診療所）'!$AB$89</f>
        <v>0</v>
      </c>
      <c r="IN2" s="299">
        <f>+'（別添）_計画書（無床診療所及びⅡを算定する有床診療所）'!$AB$90</f>
        <v>0</v>
      </c>
      <c r="IO2" s="299">
        <f>+'（別添）_計画書（無床診療所及びⅡを算定する有床診療所）'!$AB$91</f>
        <v>0</v>
      </c>
      <c r="IP2" s="299">
        <f>+'（別添）_計画書（無床診療所及びⅡを算定する有床診療所）'!$AB$92</f>
        <v>0</v>
      </c>
      <c r="IQ2" s="304" t="e">
        <f>+'（別添）_計画書（無床診療所及びⅡを算定する有床診療所）'!$AB$93</f>
        <v>#DIV/0!</v>
      </c>
      <c r="IR2" s="298">
        <f>+'（別添）_計画書（無床診療所及びⅡを算定する有床診療所）'!$AB$96</f>
        <v>0</v>
      </c>
      <c r="IS2" s="299">
        <f>+'（別添）_計画書（無床診療所及びⅡを算定する有床診療所）'!$AB$97</f>
        <v>0</v>
      </c>
      <c r="IT2" s="299">
        <f>+'（別添）_計画書（無床診療所及びⅡを算定する有床診療所）'!$AB$98</f>
        <v>0</v>
      </c>
      <c r="IU2" s="299">
        <f>+'（別添）_計画書（無床診療所及びⅡを算定する有床診療所）'!$AB$99</f>
        <v>0</v>
      </c>
      <c r="IV2" s="299">
        <f>+'（別添）_計画書（無床診療所及びⅡを算定する有床診療所）'!$AB$100</f>
        <v>0</v>
      </c>
      <c r="IW2" s="299">
        <f>+'（別添）_計画書（無床診療所及びⅡを算定する有床診療所）'!$AB$101</f>
        <v>0</v>
      </c>
      <c r="IX2" s="304" t="e">
        <f>+'（別添）_計画書（無床診療所及びⅡを算定する有床診療所）'!$AB$102</f>
        <v>#DIV/0!</v>
      </c>
      <c r="IY2" s="298">
        <f>+'（別添）_計画書（無床診療所及びⅡを算定する有床診療所）'!$AB$106</f>
        <v>0</v>
      </c>
      <c r="IZ2" s="299">
        <f>+'（別添）_計画書（無床診療所及びⅡを算定する有床診療所）'!$AB$107</f>
        <v>0</v>
      </c>
      <c r="JA2" s="299">
        <f>+'（別添）_計画書（無床診療所及びⅡを算定する有床診療所）'!$AB$108</f>
        <v>0</v>
      </c>
      <c r="JB2" s="299">
        <f>+'（別添）_計画書（無床診療所及びⅡを算定する有床診療所）'!$AB$109</f>
        <v>0</v>
      </c>
      <c r="JC2" s="299">
        <f>+'（別添）_計画書（無床診療所及びⅡを算定する有床診療所）'!$AB$110</f>
        <v>0</v>
      </c>
      <c r="JD2" s="299">
        <f>+'（別添）_計画書（無床診療所及びⅡを算定する有床診療所）'!$AB$111</f>
        <v>0</v>
      </c>
      <c r="JE2" s="299">
        <f>+'（別添）_計画書（無床診療所及びⅡを算定する有床診療所）'!$AB$112</f>
        <v>0</v>
      </c>
      <c r="JF2" s="299">
        <f>+'（別添）_計画書（無床診療所及びⅡを算定する有床診療所）'!$AB$113</f>
        <v>0</v>
      </c>
      <c r="JG2" s="299">
        <f>+'（別添）_計画書（無床診療所及びⅡを算定する有床診療所）'!$AB$114</f>
        <v>0</v>
      </c>
      <c r="JH2" s="298" t="e">
        <f>+'（別添）_計画書（無床診療所及びⅡを算定する有床診療所）'!$AB$115</f>
        <v>#DIV/0!</v>
      </c>
      <c r="JI2" s="298">
        <f>+'（別添）_計画書（無床診療所及びⅡを算定する有床診療所）'!$AB$118</f>
        <v>0</v>
      </c>
      <c r="JJ2" s="299">
        <f>+'（別添）_計画書（無床診療所及びⅡを算定する有床診療所）'!$AB$119</f>
        <v>0</v>
      </c>
      <c r="JK2" s="299">
        <f>+'（別添）_計画書（無床診療所及びⅡを算定する有床診療所）'!$AB$120</f>
        <v>0</v>
      </c>
      <c r="JL2" s="299">
        <f>+'（別添）_計画書（無床診療所及びⅡを算定する有床診療所）'!$AB$121</f>
        <v>0</v>
      </c>
      <c r="JM2" s="299">
        <f>+'（別添）_計画書（無床診療所及びⅡを算定する有床診療所）'!$AB$122</f>
        <v>0</v>
      </c>
      <c r="JN2" s="299">
        <f>+'（別添）_計画書（無床診療所及びⅡを算定する有床診療所）'!$AB$123</f>
        <v>0</v>
      </c>
      <c r="JO2" s="299">
        <f>+'（別添）_計画書（無床診療所及びⅡを算定する有床診療所）'!$AB$124</f>
        <v>0</v>
      </c>
      <c r="JP2" s="299">
        <f>+'（別添）_計画書（無床診療所及びⅡを算定する有床診療所）'!$AB$125</f>
        <v>0</v>
      </c>
      <c r="JQ2" s="299">
        <f>+'（別添）_計画書（無床診療所及びⅡを算定する有床診療所）'!$AB$126</f>
        <v>0</v>
      </c>
      <c r="JR2" s="304" t="e">
        <f>+'（別添）_計画書（無床診療所及びⅡを算定する有床診療所）'!$AB$127</f>
        <v>#DIV/0!</v>
      </c>
      <c r="JS2" s="298" t="b">
        <f>+'（別添）_計画書（無床診療所及びⅡを算定する有床診療所）'!$AJ$130</f>
        <v>0</v>
      </c>
      <c r="JT2" s="298" t="b">
        <f>+'（別添）_計画書（無床診療所及びⅡを算定する有床診療所）'!$AJ$131</f>
        <v>0</v>
      </c>
      <c r="JU2" s="298" t="b">
        <f>+'（別添）_計画書（無床診療所及びⅡを算定する有床診療所）'!$AJ$132</f>
        <v>0</v>
      </c>
      <c r="JV2" s="298">
        <f>+'（別添）_計画書（無床診療所及びⅡを算定する有床診療所）'!$J$132</f>
        <v>0</v>
      </c>
      <c r="JW2" s="298">
        <f>+'（別添）_計画書（無床診療所及びⅡを算定する有床診療所）'!$C$135</f>
        <v>0</v>
      </c>
      <c r="JX2" s="298">
        <f>+'（別添）_計画書（無床診療所及びⅡを算定する有床診療所）'!$E$140</f>
        <v>0</v>
      </c>
      <c r="JY2" s="298">
        <f>+'（別添）_計画書（無床診療所及びⅡを算定する有床診療所）'!$H$140</f>
        <v>0</v>
      </c>
      <c r="JZ2" s="298">
        <f>+'（別添）_計画書（無床診療所及びⅡを算定する有床診療所）'!$K$140</f>
        <v>0</v>
      </c>
      <c r="KA2" s="298">
        <f>+'（別添）_計画書（無床診療所及びⅡを算定する有床診療所）'!$T$140</f>
        <v>0</v>
      </c>
      <c r="KB2" s="298" t="str">
        <f>+'（別添）_計画書（歯科診療所及びⅡを算定する有床診療所）'!$V$4</f>
        <v/>
      </c>
      <c r="KC2" s="298">
        <f>+'（別添）_計画書（歯科診療所及びⅡを算定する有床診療所）'!$V$5</f>
        <v>0</v>
      </c>
      <c r="KD2" s="298">
        <f>+'（別添）_計画書（歯科診療所及びⅡを算定する有床診療所）'!$AK$9</f>
        <v>0</v>
      </c>
      <c r="KE2" s="298">
        <f>+'（別添）_計画書（歯科診療所及びⅡを算定する有床診療所）'!$E$13</f>
        <v>0</v>
      </c>
      <c r="KF2" s="298">
        <f>+'（別添）_計画書（歯科診療所及びⅡを算定する有床診療所）'!$H$13</f>
        <v>0</v>
      </c>
      <c r="KG2" s="298">
        <f>+'（別添）_計画書（歯科診療所及びⅡを算定する有床診療所）'!$O$13</f>
        <v>0</v>
      </c>
      <c r="KH2" s="298">
        <f>+'（別添）_計画書（歯科診療所及びⅡを算定する有床診療所）'!$R$13</f>
        <v>0</v>
      </c>
      <c r="KI2" s="298">
        <f>+'（別添）_計画書（歯科診療所及びⅡを算定する有床診療所）'!$V$13</f>
        <v>1</v>
      </c>
      <c r="KJ2" s="298">
        <f>+'（別添）_計画書（歯科診療所及びⅡを算定する有床診療所）'!$E$18</f>
        <v>0</v>
      </c>
      <c r="KK2" s="298">
        <f>+'（別添）_計画書（歯科診療所及びⅡを算定する有床診療所）'!$H$18</f>
        <v>0</v>
      </c>
      <c r="KL2" s="298">
        <f>+'（別添）_計画書（歯科診療所及びⅡを算定する有床診療所）'!$O$18</f>
        <v>0</v>
      </c>
      <c r="KM2" s="298">
        <f>+'（別添）_計画書（歯科診療所及びⅡを算定する有床診療所）'!$R$18</f>
        <v>0</v>
      </c>
      <c r="KN2" s="298">
        <f>+'（別添）_計画書（歯科診療所及びⅡを算定する有床診療所）'!$V$18</f>
        <v>1</v>
      </c>
      <c r="KO2" s="298" t="b">
        <f>+'（別添）_計画書（歯科診療所及びⅡを算定する有床診療所）'!$AI$24</f>
        <v>0</v>
      </c>
      <c r="KP2" s="299">
        <f>+'（別添）_計画書（歯科診療所及びⅡを算定する有床診療所）'!$AB$30</f>
        <v>0</v>
      </c>
      <c r="KQ2" s="299">
        <f>+'（別添）_計画書（歯科診療所及びⅡを算定する有床診療所）'!$AB$31</f>
        <v>0</v>
      </c>
      <c r="KR2" s="299">
        <f>+'（別添）_計画書（歯科診療所及びⅡを算定する有床診療所）'!$AB$32</f>
        <v>0</v>
      </c>
      <c r="KS2" s="299" t="str">
        <f>+'（別添）_計画書（歯科診療所及びⅡを算定する有床診療所）'!$AB$33</f>
        <v>-</v>
      </c>
      <c r="KT2" s="298" t="str">
        <f>+'（別添）_計画書（歯科診療所及びⅡを算定する有床診療所）'!$R$34</f>
        <v>届出なし</v>
      </c>
      <c r="KU2" s="298" t="str">
        <f>+'（別添）_計画書（歯科診療所及びⅡを算定する有床診療所）'!$AA$34</f>
        <v>-</v>
      </c>
      <c r="KV2" s="298" t="str">
        <f>+'（別添）_計画書（歯科診療所及びⅡを算定する有床診療所）'!$AF$34</f>
        <v>-</v>
      </c>
      <c r="KW2" s="298" t="str">
        <f>+'（別添）_計画書（歯科診療所及びⅡを算定する有床診療所）'!$AB$35</f>
        <v>-</v>
      </c>
      <c r="KX2" s="299" t="str">
        <f>+'（別添）_計画書（歯科診療所及びⅡを算定する有床診療所）'!$AB$36</f>
        <v>-</v>
      </c>
      <c r="KY2" s="299">
        <f>+'（別添）_計画書（歯科診療所及びⅡを算定する有床診療所）'!$AB$37</f>
        <v>0</v>
      </c>
      <c r="KZ2" s="299">
        <f>+'（別添）_計画書（歯科診療所及びⅡを算定する有床診療所）'!$AB$38</f>
        <v>0</v>
      </c>
      <c r="LA2" s="299">
        <f>+'（別添）_計画書（歯科診療所及びⅡを算定する有床診療所）'!$AB$39</f>
        <v>0</v>
      </c>
      <c r="LB2" s="299">
        <f>+'（別添）_計画書（歯科診療所及びⅡを算定する有床診療所）'!$AB$44</f>
        <v>0</v>
      </c>
      <c r="LC2" s="299">
        <f>+'（別添）_計画書（歯科診療所及びⅡを算定する有床診療所）'!$AB$45</f>
        <v>0</v>
      </c>
      <c r="LD2" s="299">
        <f>+'（別添）_計画書（歯科診療所及びⅡを算定する有床診療所）'!$AB$46</f>
        <v>0</v>
      </c>
      <c r="LE2" s="299">
        <f>+'（別添）_計画書（歯科診療所及びⅡを算定する有床診療所）'!$AB$47</f>
        <v>0</v>
      </c>
      <c r="LF2" s="299">
        <f>+'（別添）_計画書（歯科診療所及びⅡを算定する有床診療所）'!$AB$48</f>
        <v>0</v>
      </c>
      <c r="LG2" s="298">
        <f>+'（別添）_計画書（歯科診療所及びⅡを算定する有床診療所）'!$AB$60</f>
        <v>0</v>
      </c>
      <c r="LH2" s="299">
        <f>+'（別添）_計画書（歯科診療所及びⅡを算定する有床診療所）'!$AB$61</f>
        <v>0</v>
      </c>
      <c r="LI2" s="299">
        <f>+'（別添）_計画書（歯科診療所及びⅡを算定する有床診療所）'!$AB$62</f>
        <v>0</v>
      </c>
      <c r="LJ2" s="299">
        <f>+'（別添）_計画書（歯科診療所及びⅡを算定する有床診療所）'!$AB$63</f>
        <v>0</v>
      </c>
      <c r="LK2" s="299">
        <f>+'（別添）_計画書（歯科診療所及びⅡを算定する有床診療所）'!$AB$64</f>
        <v>0</v>
      </c>
      <c r="LL2" s="299">
        <f>+'（別添）_計画書（歯科診療所及びⅡを算定する有床診療所）'!$AB$65</f>
        <v>0</v>
      </c>
      <c r="LM2" s="304" t="e">
        <f>+'（別添）_計画書（歯科診療所及びⅡを算定する有床診療所）'!$AB$66</f>
        <v>#DIV/0!</v>
      </c>
      <c r="LN2" s="298">
        <f>+'（別添）_計画書（歯科診療所及びⅡを算定する有床診療所）'!$AB$69</f>
        <v>0</v>
      </c>
      <c r="LO2" s="299">
        <f>+'（別添）_計画書（歯科診療所及びⅡを算定する有床診療所）'!$AB$70</f>
        <v>0</v>
      </c>
      <c r="LP2" s="299">
        <f>+'（別添）_計画書（歯科診療所及びⅡを算定する有床診療所）'!$AB$71</f>
        <v>0</v>
      </c>
      <c r="LQ2" s="299">
        <f>+'（別添）_計画書（歯科診療所及びⅡを算定する有床診療所）'!$AB$72</f>
        <v>0</v>
      </c>
      <c r="LR2" s="299">
        <f>+'（別添）_計画書（歯科診療所及びⅡを算定する有床診療所）'!$AB$73</f>
        <v>0</v>
      </c>
      <c r="LS2" s="299">
        <f>+'（別添）_計画書（歯科診療所及びⅡを算定する有床診療所）'!$AB$74</f>
        <v>0</v>
      </c>
      <c r="LT2" s="304" t="e">
        <f>+'（別添）_計画書（歯科診療所及びⅡを算定する有床診療所）'!$AB$75</f>
        <v>#DIV/0!</v>
      </c>
      <c r="LU2" s="298">
        <f>+'（別添）_計画書（歯科診療所及びⅡを算定する有床診療所）'!$AB$78</f>
        <v>0</v>
      </c>
      <c r="LV2" s="299">
        <f>+'（別添）_計画書（歯科診療所及びⅡを算定する有床診療所）'!$AB$79</f>
        <v>0</v>
      </c>
      <c r="LW2" s="299">
        <f>+'（別添）_計画書（歯科診療所及びⅡを算定する有床診療所）'!$AB$80</f>
        <v>0</v>
      </c>
      <c r="LX2" s="299">
        <f>+'（別添）_計画書（歯科診療所及びⅡを算定する有床診療所）'!$AB$81</f>
        <v>0</v>
      </c>
      <c r="LY2" s="299">
        <f>+'（別添）_計画書（歯科診療所及びⅡを算定する有床診療所）'!$AB$82</f>
        <v>0</v>
      </c>
      <c r="LZ2" s="299">
        <f>+'（別添）_計画書（歯科診療所及びⅡを算定する有床診療所）'!$AB$83</f>
        <v>0</v>
      </c>
      <c r="MA2" s="304" t="e">
        <f>+'（別添）_計画書（歯科診療所及びⅡを算定する有床診療所）'!$AB$84</f>
        <v>#DIV/0!</v>
      </c>
      <c r="MB2" s="298">
        <f>+'（別添）_計画書（歯科診療所及びⅡを算定する有床診療所）'!$AB$87</f>
        <v>0</v>
      </c>
      <c r="MC2" s="299">
        <f>+'（別添）_計画書（歯科診療所及びⅡを算定する有床診療所）'!$AB$88</f>
        <v>0</v>
      </c>
      <c r="MD2" s="299">
        <f>+'（別添）_計画書（歯科診療所及びⅡを算定する有床診療所）'!$AB$89</f>
        <v>0</v>
      </c>
      <c r="ME2" s="299">
        <f>+'（別添）_計画書（歯科診療所及びⅡを算定する有床診療所）'!$AB$90</f>
        <v>0</v>
      </c>
      <c r="MF2" s="299">
        <f>+'（別添）_計画書（歯科診療所及びⅡを算定する有床診療所）'!$AB$91</f>
        <v>0</v>
      </c>
      <c r="MG2" s="299">
        <f>+'（別添）_計画書（歯科診療所及びⅡを算定する有床診療所）'!$AB$92</f>
        <v>0</v>
      </c>
      <c r="MH2" s="304" t="e">
        <f>+'（別添）_計画書（歯科診療所及びⅡを算定する有床診療所）'!$AB$93</f>
        <v>#DIV/0!</v>
      </c>
      <c r="MI2" s="298">
        <f>+'（別添）_計画書（歯科診療所及びⅡを算定する有床診療所）'!$AB$96</f>
        <v>0</v>
      </c>
      <c r="MJ2" s="299">
        <f>+'（別添）_計画書（歯科診療所及びⅡを算定する有床診療所）'!$AB$97</f>
        <v>0</v>
      </c>
      <c r="MK2" s="299">
        <f>+'（別添）_計画書（歯科診療所及びⅡを算定する有床診療所）'!$AB$98</f>
        <v>0</v>
      </c>
      <c r="ML2" s="299">
        <f>+'（別添）_計画書（歯科診療所及びⅡを算定する有床診療所）'!$AB$99</f>
        <v>0</v>
      </c>
      <c r="MM2" s="299">
        <f>+'（別添）_計画書（歯科診療所及びⅡを算定する有床診療所）'!$AB$100</f>
        <v>0</v>
      </c>
      <c r="MN2" s="299">
        <f>+'（別添）_計画書（歯科診療所及びⅡを算定する有床診療所）'!$AB$101</f>
        <v>0</v>
      </c>
      <c r="MO2" s="304" t="e">
        <f>+'（別添）_計画書（歯科診療所及びⅡを算定する有床診療所）'!$AB$102</f>
        <v>#DIV/0!</v>
      </c>
      <c r="MP2" s="298">
        <f>+'（別添）_計画書（歯科診療所及びⅡを算定する有床診療所）'!$AB$106</f>
        <v>0</v>
      </c>
      <c r="MQ2" s="299">
        <f>+'（別添）_計画書（歯科診療所及びⅡを算定する有床診療所）'!$AB$107</f>
        <v>0</v>
      </c>
      <c r="MR2" s="299">
        <f>+'（別添）_計画書（歯科診療所及びⅡを算定する有床診療所）'!$AB$108</f>
        <v>0</v>
      </c>
      <c r="MS2" s="299">
        <f>+'（別添）_計画書（歯科診療所及びⅡを算定する有床診療所）'!$AB$109</f>
        <v>0</v>
      </c>
      <c r="MT2" s="299">
        <f>+'（別添）_計画書（歯科診療所及びⅡを算定する有床診療所）'!$AB$110</f>
        <v>0</v>
      </c>
      <c r="MU2" s="299">
        <f>+'（別添）_計画書（歯科診療所及びⅡを算定する有床診療所）'!$AB$111</f>
        <v>0</v>
      </c>
      <c r="MV2" s="299">
        <f>+'（別添）_計画書（歯科診療所及びⅡを算定する有床診療所）'!$AB$112</f>
        <v>0</v>
      </c>
      <c r="MW2" s="299">
        <f>+'（別添）_計画書（歯科診療所及びⅡを算定する有床診療所）'!$AB$113</f>
        <v>0</v>
      </c>
      <c r="MX2" s="299">
        <f>+'（別添）_計画書（歯科診療所及びⅡを算定する有床診療所）'!$AB$114</f>
        <v>0</v>
      </c>
      <c r="MY2" s="298" t="e">
        <f>+'（別添）_計画書（歯科診療所及びⅡを算定する有床診療所）'!$AB$115</f>
        <v>#DIV/0!</v>
      </c>
      <c r="MZ2" s="298">
        <f>+'（別添）_計画書（歯科診療所及びⅡを算定する有床診療所）'!$AB$118</f>
        <v>0</v>
      </c>
      <c r="NA2" s="299">
        <f>+'（別添）_計画書（歯科診療所及びⅡを算定する有床診療所）'!$AB$119</f>
        <v>0</v>
      </c>
      <c r="NB2" s="299">
        <f>+'（別添）_計画書（歯科診療所及びⅡを算定する有床診療所）'!$AB$120</f>
        <v>0</v>
      </c>
      <c r="NC2" s="299">
        <f>+'（別添）_計画書（歯科診療所及びⅡを算定する有床診療所）'!$AB$121</f>
        <v>0</v>
      </c>
      <c r="ND2" s="299">
        <f>+'（別添）_計画書（歯科診療所及びⅡを算定する有床診療所）'!$AB$122</f>
        <v>0</v>
      </c>
      <c r="NE2" s="299">
        <f>+'（別添）_計画書（歯科診療所及びⅡを算定する有床診療所）'!$AB$123</f>
        <v>0</v>
      </c>
      <c r="NF2" s="299">
        <f>+'（別添）_計画書（歯科診療所及びⅡを算定する有床診療所）'!$AB$124</f>
        <v>0</v>
      </c>
      <c r="NG2" s="299">
        <f>+'（別添）_計画書（歯科診療所及びⅡを算定する有床診療所）'!$AB$125</f>
        <v>0</v>
      </c>
      <c r="NH2" s="299">
        <f>+'（別添）_計画書（歯科診療所及びⅡを算定する有床診療所）'!$AB$126</f>
        <v>0</v>
      </c>
      <c r="NI2" s="298" t="e">
        <f>+'（別添）_計画書（歯科診療所及びⅡを算定する有床診療所）'!$AB$127</f>
        <v>#DIV/0!</v>
      </c>
      <c r="NJ2" s="298" t="b">
        <f>+'（別添）_計画書（歯科診療所及びⅡを算定する有床診療所）'!$AI$130</f>
        <v>0</v>
      </c>
      <c r="NK2" s="298" t="b">
        <f>+'（別添）_計画書（歯科診療所及びⅡを算定する有床診療所）'!$AI$131</f>
        <v>0</v>
      </c>
      <c r="NL2" s="298" t="b">
        <f>+'（別添）_計画書（歯科診療所及びⅡを算定する有床診療所）'!$AI$132</f>
        <v>0</v>
      </c>
      <c r="NM2" s="298">
        <f>+'（別添）_計画書（歯科診療所及びⅡを算定する有床診療所）'!$J$132</f>
        <v>0</v>
      </c>
      <c r="NN2" s="298">
        <f>+'（別添）_計画書（歯科診療所及びⅡを算定する有床診療所）'!$C$135</f>
        <v>0</v>
      </c>
      <c r="NO2" s="298">
        <f>+'（別添）_計画書（歯科診療所及びⅡを算定する有床診療所）'!$E$140</f>
        <v>0</v>
      </c>
      <c r="NP2" s="298">
        <f>+'（別添）_計画書（歯科診療所及びⅡを算定する有床診療所）'!$H$140</f>
        <v>0</v>
      </c>
      <c r="NQ2" s="298">
        <f>+'（別添）_計画書（歯科診療所及びⅡを算定する有床診療所）'!$K$140</f>
        <v>0</v>
      </c>
      <c r="NR2" s="298">
        <f>+'（別添）_計画書（歯科診療所及びⅡを算定する有床診療所）'!$T$140</f>
        <v>0</v>
      </c>
      <c r="NS2" s="298" t="str">
        <f>+'（別添）_実績報告書（病院及び有床診療所）'!$X$4</f>
        <v/>
      </c>
      <c r="NT2" s="298">
        <f>+'（別添）_実績報告書（病院及び有床診療所）'!$X$5</f>
        <v>0</v>
      </c>
      <c r="NU2" s="298">
        <f>+'（別添）_実績報告書（病院及び有床診療所）'!$AK$9</f>
        <v>0</v>
      </c>
      <c r="NV2" s="298" t="str">
        <f>+'（別添）_実績報告書（病院及び有床診療所）'!$E$13</f>
        <v/>
      </c>
      <c r="NW2" s="298" t="str">
        <f>+'（別添）_実績報告書（病院及び有床診療所）'!$H$13</f>
        <v/>
      </c>
      <c r="NX2" s="298" t="str">
        <f>+'（別添）_実績報告書（病院及び有床診療所）'!$O$13</f>
        <v/>
      </c>
      <c r="NY2" s="298" t="str">
        <f>+'（別添）_実績報告書（病院及び有床診療所）'!$R$13</f>
        <v/>
      </c>
      <c r="NZ2" s="298">
        <f>+'（別添）_実績報告書（病院及び有床診療所）'!$V$13</f>
        <v>1</v>
      </c>
      <c r="OA2" s="298" t="str">
        <f>+'（別添）_実績報告書（病院及び有床診療所）'!$E$16</f>
        <v/>
      </c>
      <c r="OB2" s="298" t="str">
        <f>+'（別添）_実績報告書（病院及び有床診療所）'!$H$16</f>
        <v/>
      </c>
      <c r="OC2" s="298">
        <f>+'（別添）_実績報告書（病院及び有床診療所）'!$O$16</f>
        <v>0</v>
      </c>
      <c r="OD2" s="298">
        <f>+'（別添）_実績報告書（病院及び有床診療所）'!$R$16</f>
        <v>0</v>
      </c>
      <c r="OE2" s="298">
        <f>+'（別添）_実績報告書（病院及び有床診療所）'!$V$16</f>
        <v>1</v>
      </c>
      <c r="OF2" s="298" t="str">
        <f>+'（別添）_実績報告書（病院及び有床診療所）'!$D$21</f>
        <v/>
      </c>
      <c r="OG2" s="298" t="str">
        <f>+'（別添）_実績報告書（病院及び有床診療所）'!$G$21</f>
        <v/>
      </c>
      <c r="OH2" s="298">
        <f>+'（別添）_実績報告書（病院及び有床診療所）'!$M$21</f>
        <v>0</v>
      </c>
      <c r="OI2" s="298">
        <f>+'（別添）_実績報告書（病院及び有床診療所）'!$P$21</f>
        <v>0</v>
      </c>
      <c r="OJ2" s="298" t="str">
        <f>+'（別添）_実績報告書（病院及び有床診療所）'!$T$21</f>
        <v>算定不可</v>
      </c>
      <c r="OK2" s="298" t="str">
        <f>+'（別添）_実績報告書（病院及び有床診療所）'!$AC$21</f>
        <v>-</v>
      </c>
      <c r="OL2" s="298">
        <f>+'（別添）_実績報告書（病院及び有床診療所）'!$D$22</f>
        <v>0</v>
      </c>
      <c r="OM2" s="298">
        <f>+'（別添）_実績報告書（病院及び有床診療所）'!$G$22</f>
        <v>0</v>
      </c>
      <c r="ON2" s="298">
        <f>+'（別添）_実績報告書（病院及び有床診療所）'!$M$22</f>
        <v>0</v>
      </c>
      <c r="OO2" s="298">
        <f>+'（別添）_実績報告書（病院及び有床診療所）'!$P$22</f>
        <v>0</v>
      </c>
      <c r="OP2" s="298">
        <f>+'（別添）_実績報告書（病院及び有床診療所）'!$T$22</f>
        <v>0</v>
      </c>
      <c r="OQ2" s="298" t="str">
        <f>+'（別添）_実績報告書（病院及び有床診療所）'!$AC$22</f>
        <v/>
      </c>
      <c r="OR2" s="298">
        <f>+'（別添）_実績報告書（病院及び有床診療所）'!$D$23</f>
        <v>0</v>
      </c>
      <c r="OS2" s="298">
        <f>+'（別添）_実績報告書（病院及び有床診療所）'!$G$23</f>
        <v>0</v>
      </c>
      <c r="OT2" s="298">
        <f>+'（別添）_実績報告書（病院及び有床診療所）'!$M$23</f>
        <v>0</v>
      </c>
      <c r="OU2" s="298">
        <f>+'（別添）_実績報告書（病院及び有床診療所）'!$P$23</f>
        <v>0</v>
      </c>
      <c r="OV2" s="298">
        <f>+'（別添）_実績報告書（病院及び有床診療所）'!$T$23</f>
        <v>0</v>
      </c>
      <c r="OW2" s="298" t="str">
        <f>+'（別添）_実績報告書（病院及び有床診療所）'!$AC$23</f>
        <v/>
      </c>
      <c r="OX2" s="298">
        <f>+'（別添）_実績報告書（病院及び有床診療所）'!$D$24</f>
        <v>0</v>
      </c>
      <c r="OY2" s="298">
        <f>+'（別添）_実績報告書（病院及び有床診療所）'!$G$24</f>
        <v>0</v>
      </c>
      <c r="OZ2" s="298">
        <f>+'（別添）_実績報告書（病院及び有床診療所）'!$M$24</f>
        <v>0</v>
      </c>
      <c r="PA2" s="298">
        <f>+'（別添）_実績報告書（病院及び有床診療所）'!$P$24</f>
        <v>0</v>
      </c>
      <c r="PB2" s="298">
        <f>+'（別添）_実績報告書（病院及び有床診療所）'!$T$24</f>
        <v>0</v>
      </c>
      <c r="PC2" s="298" t="str">
        <f>+'（別添）_実績報告書（病院及び有床診療所）'!$AC$24</f>
        <v/>
      </c>
      <c r="PD2" s="299">
        <f>+'（別添）_実績報告書（病院及び有床診療所）'!$AC$27</f>
        <v>0</v>
      </c>
      <c r="PE2" s="299">
        <f>+'（別添）_実績報告書（病院及び有床診療所）'!$AC$28</f>
        <v>0</v>
      </c>
      <c r="PF2" s="299">
        <f>+'（別添）_実績報告書（病院及び有床診療所）'!$AC$29</f>
        <v>0</v>
      </c>
      <c r="PG2" s="299">
        <f>+'（別添）_実績報告書（病院及び有床診療所）'!$AC$30</f>
        <v>0</v>
      </c>
      <c r="PH2" s="299" t="str">
        <f>+'（別添）_実績報告書（病院及び有床診療所）'!$AC$31</f>
        <v/>
      </c>
      <c r="PI2" s="299" t="str">
        <f>+'（別添）_実績報告書（病院及び有床診療所）'!$AC$34</f>
        <v/>
      </c>
      <c r="PJ2" s="299" t="str">
        <f>+'（別添）_実績報告書（病院及び有床診療所）'!$AC$35</f>
        <v/>
      </c>
      <c r="PK2" s="299" t="str">
        <f>+'（別添）_実績報告書（病院及び有床診療所）'!$AC$36</f>
        <v/>
      </c>
      <c r="PL2" s="299" t="str">
        <f>+'（別添）_実績報告書（病院及び有床診療所）'!$AC$37</f>
        <v/>
      </c>
      <c r="PM2" s="299">
        <f>+'（別添）_実績報告書（病院及び有床診療所）'!$AC$38</f>
        <v>0</v>
      </c>
      <c r="PN2" s="299">
        <f>+'（別添）_実績報告書（病院及び有床診療所）'!$AC$39</f>
        <v>0</v>
      </c>
      <c r="PO2" s="299" t="str">
        <f>+'（別添）_実績報告書（病院及び有床診療所）'!$AC$40</f>
        <v/>
      </c>
      <c r="PP2" s="299">
        <f>+'（別添）_実績報告書（病院及び有床診療所）'!$AB$43</f>
        <v>0</v>
      </c>
      <c r="PQ2" s="299">
        <f>+'（別添）_実績報告書（病院及び有床診療所）'!$AB$44</f>
        <v>0</v>
      </c>
      <c r="PR2" s="299" t="str">
        <f>+'（別添）_実績報告書（病院及び有床診療所）'!$AB$45</f>
        <v/>
      </c>
      <c r="PS2" s="298">
        <f>+'（別添）_実績報告書（病院及び有床診療所）'!$AB$46</f>
        <v>0</v>
      </c>
      <c r="PT2" s="298">
        <f>+'（別添）_実績報告書（病院及び有床診療所）'!$AB$47</f>
        <v>0</v>
      </c>
      <c r="PU2" s="299">
        <f>+'（別添）_実績報告書（病院及び有床診療所）'!$AB$48</f>
        <v>0</v>
      </c>
      <c r="PV2" s="299">
        <f>+'（別添）_実績報告書（病院及び有床診療所）'!$AB$49</f>
        <v>0</v>
      </c>
      <c r="PW2" s="299">
        <f>+'（別添）_実績報告書（病院及び有床診療所）'!$AB$50</f>
        <v>0</v>
      </c>
      <c r="PX2" s="298" t="b">
        <f>+'（別添）_実績報告書（病院及び有床診療所）'!$AH$51</f>
        <v>0</v>
      </c>
      <c r="PY2" s="298">
        <f>+'（別添）_実績報告書（病院及び有床診療所）'!$AB$64</f>
        <v>0</v>
      </c>
      <c r="PZ2" s="299">
        <f>+'（別添）_実績報告書（病院及び有床診療所）'!$AB$65</f>
        <v>0</v>
      </c>
      <c r="QA2" s="299">
        <f>+'（別添）_実績報告書（病院及び有床診療所）'!$AB$66</f>
        <v>0</v>
      </c>
      <c r="QB2" s="299">
        <f>+'（別添）_実績報告書（病院及び有床診療所）'!$AB$67</f>
        <v>0</v>
      </c>
      <c r="QC2" s="299">
        <f>+'（別添）_実績報告書（病院及び有床診療所）'!$AB$68</f>
        <v>0</v>
      </c>
      <c r="QD2" s="299">
        <f>+'（別添）_実績報告書（病院及び有床診療所）'!$AB$69</f>
        <v>0</v>
      </c>
      <c r="QE2" s="298" t="e">
        <f>+'（別添）_実績報告書（病院及び有床診療所）'!$AB$70</f>
        <v>#DIV/0!</v>
      </c>
      <c r="QF2" s="304">
        <f>+'（別添）_実績報告書（病院及び有床診療所）'!$AB$73</f>
        <v>0</v>
      </c>
      <c r="QG2" s="299">
        <f>+'（別添）_実績報告書（病院及び有床診療所）'!$AB$74</f>
        <v>0</v>
      </c>
      <c r="QH2" s="299">
        <f>+'（別添）_実績報告書（病院及び有床診療所）'!$AB$75</f>
        <v>0</v>
      </c>
      <c r="QI2" s="299">
        <f>+'（別添）_実績報告書（病院及び有床診療所）'!$AB$76</f>
        <v>0</v>
      </c>
      <c r="QJ2" s="299">
        <f>+'（別添）_実績報告書（病院及び有床診療所）'!$AB$77</f>
        <v>0</v>
      </c>
      <c r="QK2" s="299">
        <f>+'（別添）_実績報告書（病院及び有床診療所）'!$AB$78</f>
        <v>0</v>
      </c>
      <c r="QL2" s="298" t="e">
        <f>+'（別添）_実績報告書（病院及び有床診療所）'!$AB$79</f>
        <v>#DIV/0!</v>
      </c>
      <c r="QM2" s="304">
        <f>+'（別添）_実績報告書（病院及び有床診療所）'!$AB$82</f>
        <v>0</v>
      </c>
      <c r="QN2" s="299">
        <f>+'（別添）_実績報告書（病院及び有床診療所）'!$AB$83</f>
        <v>0</v>
      </c>
      <c r="QO2" s="299">
        <f>+'（別添）_実績報告書（病院及び有床診療所）'!$AB$84</f>
        <v>0</v>
      </c>
      <c r="QP2" s="299">
        <f>+'（別添）_実績報告書（病院及び有床診療所）'!$AB$85</f>
        <v>0</v>
      </c>
      <c r="QQ2" s="299">
        <f>+'（別添）_実績報告書（病院及び有床診療所）'!$AB$86</f>
        <v>0</v>
      </c>
      <c r="QR2" s="299">
        <f>+'（別添）_実績報告書（病院及び有床診療所）'!$AB$87</f>
        <v>0</v>
      </c>
      <c r="QS2" s="298" t="e">
        <f>+'（別添）_実績報告書（病院及び有床診療所）'!$AB$88</f>
        <v>#DIV/0!</v>
      </c>
      <c r="QT2" s="304">
        <f>+'（別添）_実績報告書（病院及び有床診療所）'!$AB$91</f>
        <v>0</v>
      </c>
      <c r="QU2" s="299">
        <f>+'（別添）_実績報告書（病院及び有床診療所）'!$AB$92</f>
        <v>0</v>
      </c>
      <c r="QV2" s="299">
        <f>+'（別添）_実績報告書（病院及び有床診療所）'!$AB$93</f>
        <v>0</v>
      </c>
      <c r="QW2" s="299">
        <f>+'（別添）_実績報告書（病院及び有床診療所）'!$AB$94</f>
        <v>0</v>
      </c>
      <c r="QX2" s="299">
        <f>+'（別添）_実績報告書（病院及び有床診療所）'!$AB$95</f>
        <v>0</v>
      </c>
      <c r="QY2" s="299">
        <f>+'（別添）_実績報告書（病院及び有床診療所）'!$AB$96</f>
        <v>0</v>
      </c>
      <c r="QZ2" s="298" t="e">
        <f>+'（別添）_実績報告書（病院及び有床診療所）'!$AB$97</f>
        <v>#DIV/0!</v>
      </c>
      <c r="RA2" s="304">
        <f>+'（別添）_実績報告書（病院及び有床診療所）'!$AB$100</f>
        <v>0</v>
      </c>
      <c r="RB2" s="299">
        <f>+'（別添）_実績報告書（病院及び有床診療所）'!$AB$101</f>
        <v>0</v>
      </c>
      <c r="RC2" s="299">
        <f>+'（別添）_実績報告書（病院及び有床診療所）'!$AB$102</f>
        <v>0</v>
      </c>
      <c r="RD2" s="299">
        <f>+'（別添）_実績報告書（病院及び有床診療所）'!$AB$103</f>
        <v>0</v>
      </c>
      <c r="RE2" s="299">
        <f>+'（別添）_実績報告書（病院及び有床診療所）'!$AB$104</f>
        <v>0</v>
      </c>
      <c r="RF2" s="299">
        <f>+'（別添）_実績報告書（病院及び有床診療所）'!$AB$105</f>
        <v>0</v>
      </c>
      <c r="RG2" s="298" t="e">
        <f>+'（別添）_実績報告書（病院及び有床診療所）'!$AB$106</f>
        <v>#DIV/0!</v>
      </c>
      <c r="RH2" s="304">
        <f>+'（別添）_実績報告書（病院及び有床診療所）'!$AB$109</f>
        <v>0</v>
      </c>
      <c r="RI2" s="299">
        <f>+'（別添）_実績報告書（病院及び有床診療所）'!$AB$110</f>
        <v>0</v>
      </c>
      <c r="RJ2" s="299">
        <f>+'（別添）_実績報告書（病院及び有床診療所）'!$AB$111</f>
        <v>0</v>
      </c>
      <c r="RK2" s="299">
        <f>+'（別添）_実績報告書（病院及び有床診療所）'!$AB$112</f>
        <v>0</v>
      </c>
      <c r="RL2" s="299">
        <f>+'（別添）_実績報告書（病院及び有床診療所）'!$AB$113</f>
        <v>0</v>
      </c>
      <c r="RM2" s="299">
        <f>+'（別添）_実績報告書（病院及び有床診療所）'!$AB$114</f>
        <v>0</v>
      </c>
      <c r="RN2" s="299" t="e">
        <f>+'（別添）_実績報告書（病院及び有床診療所）'!$AB$115</f>
        <v>#DIV/0!</v>
      </c>
      <c r="RO2" s="299">
        <f>+'（別添）_実績報告書（病院及び有床診療所）'!$AB$119</f>
        <v>0</v>
      </c>
      <c r="RP2" s="299">
        <f>+'（別添）_実績報告書（病院及び有床診療所）'!$AB$120</f>
        <v>0</v>
      </c>
      <c r="RQ2" s="299">
        <f>+'（別添）_実績報告書（病院及び有床診療所）'!$AB$121</f>
        <v>0</v>
      </c>
      <c r="RR2" s="299">
        <f>+'（別添）_実績報告書（病院及び有床診療所）'!$AB$122</f>
        <v>0</v>
      </c>
      <c r="RS2" s="299">
        <f>+'（別添）_実績報告書（病院及び有床診療所）'!$AB$123</f>
        <v>0</v>
      </c>
      <c r="RT2" s="299">
        <f>+'（別添）_実績報告書（病院及び有床診療所）'!$AB$124</f>
        <v>0</v>
      </c>
      <c r="RU2" s="299">
        <f>+'（別添）_実績報告書（病院及び有床診療所）'!$AB$125</f>
        <v>0</v>
      </c>
      <c r="RV2" s="299">
        <f>+'（別添）_実績報告書（病院及び有床診療所）'!$AB$126</f>
        <v>0</v>
      </c>
      <c r="RW2" s="299">
        <f>+'（別添）_実績報告書（病院及び有床診療所）'!$AB$127</f>
        <v>0</v>
      </c>
      <c r="RX2" s="299" t="e">
        <f>+'（別添）_実績報告書（病院及び有床診療所）'!$AB$128</f>
        <v>#DIV/0!</v>
      </c>
      <c r="RY2" s="299">
        <f>+'（別添）_実績報告書（病院及び有床診療所）'!$AB$131</f>
        <v>0</v>
      </c>
      <c r="RZ2" s="299">
        <f>+'（別添）_実績報告書（病院及び有床診療所）'!$AB$132</f>
        <v>0</v>
      </c>
      <c r="SA2" s="299">
        <f>+'（別添）_実績報告書（病院及び有床診療所）'!$AB$133</f>
        <v>0</v>
      </c>
      <c r="SB2" s="299">
        <f>+'（別添）_実績報告書（病院及び有床診療所）'!$AB$134</f>
        <v>0</v>
      </c>
      <c r="SC2" s="299">
        <f>+'（別添）_実績報告書（病院及び有床診療所）'!$AB$135</f>
        <v>0</v>
      </c>
      <c r="SD2" s="299">
        <f>+'（別添）_実績報告書（病院及び有床診療所）'!$AB$136</f>
        <v>0</v>
      </c>
      <c r="SE2" s="299">
        <f>+'（別添）_実績報告書（病院及び有床診療所）'!$AB$137</f>
        <v>0</v>
      </c>
      <c r="SF2" s="299">
        <f>+'（別添）_実績報告書（病院及び有床診療所）'!$AB$138</f>
        <v>0</v>
      </c>
      <c r="SG2" s="299">
        <f>+'（別添）_実績報告書（病院及び有床診療所）'!$AB$139</f>
        <v>0</v>
      </c>
      <c r="SH2" s="299" t="e">
        <f>+'（別添）_実績報告書（病院及び有床診療所）'!$AB$140</f>
        <v>#DIV/0!</v>
      </c>
      <c r="SI2" s="298">
        <f>+'（別添）_実績報告書（病院及び有床診療所）'!$F$145</f>
        <v>0</v>
      </c>
      <c r="SJ2" s="298">
        <f>+'（別添）_実績報告書（病院及び有床診療所）'!$I$145</f>
        <v>0</v>
      </c>
      <c r="SK2" s="298">
        <f>+'（別添）_実績報告書（病院及び有床診療所）'!$L$145</f>
        <v>0</v>
      </c>
      <c r="SL2" s="298">
        <f>+'（別添）_実績報告書（病院及び有床診療所）'!$U$145</f>
        <v>0</v>
      </c>
      <c r="SM2" s="298" t="str">
        <f>+'（別添）_実績報告書（無床診療所及びⅡを算定する有床診療所）'!$X$4</f>
        <v/>
      </c>
      <c r="SN2" s="298">
        <f>+'（別添）_実績報告書（無床診療所及びⅡを算定する有床診療所）'!$X$5</f>
        <v>0</v>
      </c>
      <c r="SO2" s="298">
        <f>+'（別添）_実績報告書（無床診療所及びⅡを算定する有床診療所）'!$AH$8</f>
        <v>0</v>
      </c>
      <c r="SP2" s="298" t="str">
        <f>+'（別添）_実績報告書（無床診療所及びⅡを算定する有床診療所）'!$E$12</f>
        <v/>
      </c>
      <c r="SQ2" s="298" t="str">
        <f>+'（別添）_実績報告書（無床診療所及びⅡを算定する有床診療所）'!$H$12</f>
        <v/>
      </c>
      <c r="SR2" s="298" t="str">
        <f>+'（別添）_実績報告書（無床診療所及びⅡを算定する有床診療所）'!$O$12</f>
        <v/>
      </c>
      <c r="SS2" s="298" t="str">
        <f>+'（別添）_実績報告書（無床診療所及びⅡを算定する有床診療所）'!$R$12</f>
        <v/>
      </c>
      <c r="ST2" s="298">
        <f>+'（別添）_実績報告書（無床診療所及びⅡを算定する有床診療所）'!$V$12</f>
        <v>1</v>
      </c>
      <c r="SU2" s="298" t="str">
        <f>+'（別添）_実績報告書（無床診療所及びⅡを算定する有床診療所）'!$E$15</f>
        <v/>
      </c>
      <c r="SV2" s="298" t="str">
        <f>+'（別添）_実績報告書（無床診療所及びⅡを算定する有床診療所）'!$H$15</f>
        <v/>
      </c>
      <c r="SW2" s="298">
        <f>+'（別添）_実績報告書（無床診療所及びⅡを算定する有床診療所）'!$O$15</f>
        <v>0</v>
      </c>
      <c r="SX2" s="298">
        <f>+'（別添）_実績報告書（無床診療所及びⅡを算定する有床診療所）'!$R$15</f>
        <v>0</v>
      </c>
      <c r="SY2" s="298">
        <f>+'（別添）_実績報告書（無床診療所及びⅡを算定する有床診療所）'!$V$15</f>
        <v>1</v>
      </c>
      <c r="SZ2" s="298" t="b">
        <f>+'（別添）_実績報告書（無床診療所及びⅡを算定する有床診療所）'!$AH$17</f>
        <v>1</v>
      </c>
      <c r="TA2" s="298" t="str">
        <f>+'（別添）_実績報告書（無床診療所及びⅡを算定する有床診療所）'!$D$21</f>
        <v/>
      </c>
      <c r="TB2" s="298" t="str">
        <f>+'（別添）_実績報告書（無床診療所及びⅡを算定する有床診療所）'!$G$21</f>
        <v/>
      </c>
      <c r="TC2" s="298">
        <f>+'（別添）_実績報告書（無床診療所及びⅡを算定する有床診療所）'!$M$21</f>
        <v>0</v>
      </c>
      <c r="TD2" s="298">
        <f>+'（別添）_実績報告書（無床診療所及びⅡを算定する有床診療所）'!$P$21</f>
        <v>0</v>
      </c>
      <c r="TE2" s="298">
        <f>+'（別添）_実績報告書（無床診療所及びⅡを算定する有床診療所）'!$S$21</f>
        <v>0</v>
      </c>
      <c r="TF2" s="298" t="str">
        <f>+'（別添）_実績報告書（無床診療所及びⅡを算定する有床診療所）'!$Z$21</f>
        <v/>
      </c>
      <c r="TG2" s="298" t="str">
        <f>+'（別添）_実績報告書（無床診療所及びⅡを算定する有床診療所）'!$AD$21</f>
        <v/>
      </c>
      <c r="TH2" s="298">
        <f>+'（別添）_実績報告書（無床診療所及びⅡを算定する有床診療所）'!$D$22</f>
        <v>0</v>
      </c>
      <c r="TI2" s="298">
        <f>+'（別添）_実績報告書（無床診療所及びⅡを算定する有床診療所）'!$G$22</f>
        <v>0</v>
      </c>
      <c r="TJ2" s="298">
        <f>+'（別添）_実績報告書（無床診療所及びⅡを算定する有床診療所）'!$M$22</f>
        <v>0</v>
      </c>
      <c r="TK2" s="298">
        <f>+'（別添）_実績報告書（無床診療所及びⅡを算定する有床診療所）'!$P$22</f>
        <v>0</v>
      </c>
      <c r="TL2" s="298">
        <f>+'（別添）_実績報告書（無床診療所及びⅡを算定する有床診療所）'!$S$22</f>
        <v>0</v>
      </c>
      <c r="TM2" s="298" t="str">
        <f>+'（別添）_実績報告書（無床診療所及びⅡを算定する有床診療所）'!$Z$22</f>
        <v/>
      </c>
      <c r="TN2" s="298" t="str">
        <f>+'（別添）_実績報告書（無床診療所及びⅡを算定する有床診療所）'!$AD$22</f>
        <v/>
      </c>
      <c r="TO2" s="298">
        <f>+'（別添）_実績報告書（無床診療所及びⅡを算定する有床診療所）'!$D$23</f>
        <v>0</v>
      </c>
      <c r="TP2" s="298">
        <f>+'（別添）_実績報告書（無床診療所及びⅡを算定する有床診療所）'!$G$23</f>
        <v>0</v>
      </c>
      <c r="TQ2" s="298">
        <f>+'（別添）_実績報告書（無床診療所及びⅡを算定する有床診療所）'!$M$23</f>
        <v>0</v>
      </c>
      <c r="TR2" s="298">
        <f>+'（別添）_実績報告書（無床診療所及びⅡを算定する有床診療所）'!$P$23</f>
        <v>0</v>
      </c>
      <c r="TS2" s="298">
        <f>+'（別添）_実績報告書（無床診療所及びⅡを算定する有床診療所）'!$S$23</f>
        <v>0</v>
      </c>
      <c r="TT2" s="298" t="str">
        <f>+'（別添）_実績報告書（無床診療所及びⅡを算定する有床診療所）'!$Z$23</f>
        <v/>
      </c>
      <c r="TU2" s="298" t="str">
        <f>+'（別添）_実績報告書（無床診療所及びⅡを算定する有床診療所）'!$AD$23</f>
        <v/>
      </c>
      <c r="TV2" s="298">
        <f>+'（別添）_実績報告書（無床診療所及びⅡを算定する有床診療所）'!$D$24</f>
        <v>0</v>
      </c>
      <c r="TW2" s="298">
        <f>+'（別添）_実績報告書（無床診療所及びⅡを算定する有床診療所）'!$G$24</f>
        <v>0</v>
      </c>
      <c r="TX2" s="298">
        <f>+'（別添）_実績報告書（無床診療所及びⅡを算定する有床診療所）'!$M$24</f>
        <v>0</v>
      </c>
      <c r="TY2" s="298">
        <f>+'（別添）_実績報告書（無床診療所及びⅡを算定する有床診療所）'!$P$24</f>
        <v>0</v>
      </c>
      <c r="TZ2" s="298">
        <f>+'（別添）_実績報告書（無床診療所及びⅡを算定する有床診療所）'!$S$24</f>
        <v>0</v>
      </c>
      <c r="UA2" s="298" t="str">
        <f>+'（別添）_実績報告書（無床診療所及びⅡを算定する有床診療所）'!$Z$24</f>
        <v/>
      </c>
      <c r="UB2" s="298" t="str">
        <f>+'（別添）_実績報告書（無床診療所及びⅡを算定する有床診療所）'!$AD$24</f>
        <v/>
      </c>
      <c r="UC2" s="299">
        <f>+'（別添）_実績報告書（無床診療所及びⅡを算定する有床診療所）'!$S$27</f>
        <v>0</v>
      </c>
      <c r="UD2" s="299">
        <f>+'（別添）_実績報告書（無床診療所及びⅡを算定する有床診療所）'!$Z$27</f>
        <v>0</v>
      </c>
      <c r="UE2" s="299">
        <f>+'（別添）_実績報告書（無床診療所及びⅡを算定する有床診療所）'!$S$28</f>
        <v>0</v>
      </c>
      <c r="UF2" s="299">
        <f>+'（別添）_実績報告書（無床診療所及びⅡを算定する有床診療所）'!$Z$28</f>
        <v>0</v>
      </c>
      <c r="UG2" s="299">
        <f>+'（別添）_実績報告書（無床診療所及びⅡを算定する有床診療所）'!$S$29</f>
        <v>0</v>
      </c>
      <c r="UH2" s="299">
        <f>+'（別添）_実績報告書（無床診療所及びⅡを算定する有床診療所）'!$Z$29</f>
        <v>0</v>
      </c>
      <c r="UI2" s="299">
        <f>+'（別添）_実績報告書（無床診療所及びⅡを算定する有床診療所）'!$S$30</f>
        <v>0</v>
      </c>
      <c r="UJ2" s="299">
        <f>+'（別添）_実績報告書（無床診療所及びⅡを算定する有床診療所）'!$Z$30</f>
        <v>0</v>
      </c>
      <c r="UK2" s="299">
        <f>+'（別添）_実績報告書（無床診療所及びⅡを算定する有床診療所）'!$S$31</f>
        <v>0</v>
      </c>
      <c r="UL2" s="299">
        <f>+'（別添）_実績報告書（無床診療所及びⅡを算定する有床診療所）'!$Z$31</f>
        <v>0</v>
      </c>
      <c r="UM2" s="299" t="str">
        <f>+'（別添）_実績報告書（無床診療所及びⅡを算定する有床診療所）'!$S$34</f>
        <v/>
      </c>
      <c r="UN2" s="299" t="str">
        <f>+'（別添）_実績報告書（無床診療所及びⅡを算定する有床診療所）'!$Z$34</f>
        <v/>
      </c>
      <c r="UO2" s="299" t="str">
        <f>+'（別添）_実績報告書（無床診療所及びⅡを算定する有床診療所）'!$S$35</f>
        <v/>
      </c>
      <c r="UP2" s="299" t="str">
        <f>+'（別添）_実績報告書（無床診療所及びⅡを算定する有床診療所）'!$Z$35</f>
        <v/>
      </c>
      <c r="UQ2" s="299" t="str">
        <f>+'（別添）_実績報告書（無床診療所及びⅡを算定する有床診療所）'!$S$36</f>
        <v/>
      </c>
      <c r="UR2" s="299" t="str">
        <f>+'（別添）_実績報告書（無床診療所及びⅡを算定する有床診療所）'!$Z$36</f>
        <v/>
      </c>
      <c r="US2" s="299" t="str">
        <f>+'（別添）_実績報告書（無床診療所及びⅡを算定する有床診療所）'!$S$37</f>
        <v/>
      </c>
      <c r="UT2" s="299" t="str">
        <f>+'（別添）_実績報告書（無床診療所及びⅡを算定する有床診療所）'!$Z$37</f>
        <v/>
      </c>
      <c r="UU2" s="298">
        <f>+'（別添）_実績報告書（無床診療所及びⅡを算定する有床診療所）'!$Z$38</f>
        <v>0</v>
      </c>
      <c r="UV2" s="298">
        <f>+'（別添）_実績報告書（無床診療所及びⅡを算定する有床診療所）'!$Z$39</f>
        <v>0</v>
      </c>
      <c r="UW2" s="299">
        <f>+'（別添）_実績報告書（無床診療所及びⅡを算定する有床診療所）'!$Z$40</f>
        <v>0</v>
      </c>
      <c r="UX2" s="299">
        <f>+'（別添）_実績報告書（無床診療所及びⅡを算定する有床診療所）'!$AB$43</f>
        <v>0</v>
      </c>
      <c r="UY2" s="299">
        <f>+'（別添）_実績報告書（無床診療所及びⅡを算定する有床診療所）'!$AB$44</f>
        <v>0</v>
      </c>
      <c r="UZ2" s="299">
        <f>+'（別添）_実績報告書（無床診療所及びⅡを算定する有床診療所）'!$AB$45</f>
        <v>0</v>
      </c>
      <c r="VA2" s="298">
        <f>+'（別添）_実績報告書（無床診療所及びⅡを算定する有床診療所）'!$AB$46</f>
        <v>0</v>
      </c>
      <c r="VB2" s="298">
        <f>+'（別添）_実績報告書（無床診療所及びⅡを算定する有床診療所）'!$AB$47</f>
        <v>0</v>
      </c>
      <c r="VC2" s="299">
        <f>+'（別添）_実績報告書（無床診療所及びⅡを算定する有床診療所）'!$AB$48</f>
        <v>0</v>
      </c>
      <c r="VD2" s="299">
        <f>+'（別添）_実績報告書（無床診療所及びⅡを算定する有床診療所）'!$AB$49</f>
        <v>0</v>
      </c>
      <c r="VE2" s="299">
        <f>+'（別添）_実績報告書（無床診療所及びⅡを算定する有床診療所）'!$AB$50</f>
        <v>0</v>
      </c>
      <c r="VF2" s="298" t="b">
        <f>+'（別添）_実績報告書（無床診療所及びⅡを算定する有床診療所）'!$AH$51</f>
        <v>0</v>
      </c>
      <c r="VG2" s="298">
        <f>+'（別添）_実績報告書（無床診療所及びⅡを算定する有床診療所）'!$AB$67</f>
        <v>0</v>
      </c>
      <c r="VH2" s="299">
        <f>+'（別添）_実績報告書（無床診療所及びⅡを算定する有床診療所）'!$AB$68</f>
        <v>0</v>
      </c>
      <c r="VI2" s="299">
        <f>+'（別添）_実績報告書（無床診療所及びⅡを算定する有床診療所）'!$AB$69</f>
        <v>0</v>
      </c>
      <c r="VJ2" s="299">
        <f>+'（別添）_実績報告書（無床診療所及びⅡを算定する有床診療所）'!$AB$70</f>
        <v>0</v>
      </c>
      <c r="VK2" s="299">
        <f>+'（別添）_実績報告書（無床診療所及びⅡを算定する有床診療所）'!$AB$71</f>
        <v>0</v>
      </c>
      <c r="VL2" s="299">
        <f>+'（別添）_実績報告書（無床診療所及びⅡを算定する有床診療所）'!$AB$72</f>
        <v>0</v>
      </c>
      <c r="VM2" s="304" t="e">
        <f>+'（別添）_実績報告書（無床診療所及びⅡを算定する有床診療所）'!$AB$73</f>
        <v>#DIV/0!</v>
      </c>
      <c r="VN2" s="298">
        <f>+'（別添）_実績報告書（無床診療所及びⅡを算定する有床診療所）'!$AB$76</f>
        <v>0</v>
      </c>
      <c r="VO2" s="299">
        <f>+'（別添）_実績報告書（無床診療所及びⅡを算定する有床診療所）'!$AB$77</f>
        <v>0</v>
      </c>
      <c r="VP2" s="299">
        <f>+'（別添）_実績報告書（無床診療所及びⅡを算定する有床診療所）'!$AB$78</f>
        <v>0</v>
      </c>
      <c r="VQ2" s="299">
        <f>+'（別添）_実績報告書（無床診療所及びⅡを算定する有床診療所）'!$AB$79</f>
        <v>0</v>
      </c>
      <c r="VR2" s="299">
        <f>+'（別添）_実績報告書（無床診療所及びⅡを算定する有床診療所）'!$AB$80</f>
        <v>0</v>
      </c>
      <c r="VS2" s="299">
        <f>+'（別添）_実績報告書（無床診療所及びⅡを算定する有床診療所）'!$AB$81</f>
        <v>0</v>
      </c>
      <c r="VT2" s="304" t="e">
        <f>+'（別添）_実績報告書（無床診療所及びⅡを算定する有床診療所）'!$AB$82</f>
        <v>#DIV/0!</v>
      </c>
      <c r="VU2" s="298">
        <f>+'（別添）_実績報告書（無床診療所及びⅡを算定する有床診療所）'!$AB$85</f>
        <v>0</v>
      </c>
      <c r="VV2" s="299">
        <f>+'（別添）_実績報告書（無床診療所及びⅡを算定する有床診療所）'!$AB$86</f>
        <v>0</v>
      </c>
      <c r="VW2" s="299">
        <f>+'（別添）_実績報告書（無床診療所及びⅡを算定する有床診療所）'!$AB$87</f>
        <v>0</v>
      </c>
      <c r="VX2" s="299">
        <f>+'（別添）_実績報告書（無床診療所及びⅡを算定する有床診療所）'!$AB$88</f>
        <v>0</v>
      </c>
      <c r="VY2" s="299">
        <f>+'（別添）_実績報告書（無床診療所及びⅡを算定する有床診療所）'!$AB$89</f>
        <v>0</v>
      </c>
      <c r="VZ2" s="299">
        <f>+'（別添）_実績報告書（無床診療所及びⅡを算定する有床診療所）'!$AB$90</f>
        <v>0</v>
      </c>
      <c r="WA2" s="304" t="e">
        <f>+'（別添）_実績報告書（無床診療所及びⅡを算定する有床診療所）'!$AB$91</f>
        <v>#DIV/0!</v>
      </c>
      <c r="WB2" s="298">
        <f>+'（別添）_実績報告書（無床診療所及びⅡを算定する有床診療所）'!$AB$94</f>
        <v>0</v>
      </c>
      <c r="WC2" s="299">
        <f>+'（別添）_実績報告書（無床診療所及びⅡを算定する有床診療所）'!$AB$95</f>
        <v>0</v>
      </c>
      <c r="WD2" s="299">
        <f>+'（別添）_実績報告書（無床診療所及びⅡを算定する有床診療所）'!$AB$96</f>
        <v>0</v>
      </c>
      <c r="WE2" s="299">
        <f>+'（別添）_実績報告書（無床診療所及びⅡを算定する有床診療所）'!$AB$97</f>
        <v>0</v>
      </c>
      <c r="WF2" s="299">
        <f>+'（別添）_実績報告書（無床診療所及びⅡを算定する有床診療所）'!$AB$98</f>
        <v>0</v>
      </c>
      <c r="WG2" s="299">
        <f>+'（別添）_実績報告書（無床診療所及びⅡを算定する有床診療所）'!$AB$99</f>
        <v>0</v>
      </c>
      <c r="WH2" s="304" t="e">
        <f>+'（別添）_実績報告書（無床診療所及びⅡを算定する有床診療所）'!$AB$100</f>
        <v>#DIV/0!</v>
      </c>
      <c r="WI2" s="298">
        <f>+'（別添）_実績報告書（無床診療所及びⅡを算定する有床診療所）'!$AB$103</f>
        <v>0</v>
      </c>
      <c r="WJ2" s="299">
        <f>+'（別添）_実績報告書（無床診療所及びⅡを算定する有床診療所）'!$AB$104</f>
        <v>0</v>
      </c>
      <c r="WK2" s="299">
        <f>+'（別添）_実績報告書（無床診療所及びⅡを算定する有床診療所）'!$AB$105</f>
        <v>0</v>
      </c>
      <c r="WL2" s="299">
        <f>+'（別添）_実績報告書（無床診療所及びⅡを算定する有床診療所）'!$AB$106</f>
        <v>0</v>
      </c>
      <c r="WM2" s="299">
        <f>+'（別添）_実績報告書（無床診療所及びⅡを算定する有床診療所）'!$AB$107</f>
        <v>0</v>
      </c>
      <c r="WN2" s="299">
        <f>+'（別添）_実績報告書（無床診療所及びⅡを算定する有床診療所）'!$AB$108</f>
        <v>0</v>
      </c>
      <c r="WO2" s="304" t="e">
        <f>+'（別添）_実績報告書（無床診療所及びⅡを算定する有床診療所）'!$AB$109</f>
        <v>#DIV/0!</v>
      </c>
      <c r="WP2" s="298">
        <f>+'（別添）_実績報告書（無床診療所及びⅡを算定する有床診療所）'!$AB$113</f>
        <v>0</v>
      </c>
      <c r="WQ2" s="299">
        <f>+'（別添）_実績報告書（無床診療所及びⅡを算定する有床診療所）'!$AB$114</f>
        <v>0</v>
      </c>
      <c r="WR2" s="299">
        <f>+'（別添）_実績報告書（無床診療所及びⅡを算定する有床診療所）'!$AB$115</f>
        <v>0</v>
      </c>
      <c r="WS2" s="299">
        <f>+'（別添）_実績報告書（無床診療所及びⅡを算定する有床診療所）'!$AB$116</f>
        <v>0</v>
      </c>
      <c r="WT2" s="299">
        <f>+'（別添）_実績報告書（無床診療所及びⅡを算定する有床診療所）'!$AB$117</f>
        <v>0</v>
      </c>
      <c r="WU2" s="299">
        <f>+'（別添）_実績報告書（無床診療所及びⅡを算定する有床診療所）'!$AB$118</f>
        <v>0</v>
      </c>
      <c r="WV2" s="299">
        <f>+'（別添）_実績報告書（無床診療所及びⅡを算定する有床診療所）'!$AB$119</f>
        <v>0</v>
      </c>
      <c r="WW2" s="299">
        <f>+'（別添）_実績報告書（無床診療所及びⅡを算定する有床診療所）'!$AB$120</f>
        <v>0</v>
      </c>
      <c r="WX2" s="299">
        <f>+'（別添）_実績報告書（無床診療所及びⅡを算定する有床診療所）'!$AB$121</f>
        <v>0</v>
      </c>
      <c r="WY2" s="304" t="e">
        <f>+'（別添）_実績報告書（無床診療所及びⅡを算定する有床診療所）'!$AB$122</f>
        <v>#DIV/0!</v>
      </c>
      <c r="WZ2" s="298">
        <f>+'（別添）_実績報告書（無床診療所及びⅡを算定する有床診療所）'!$AB$125</f>
        <v>0</v>
      </c>
      <c r="XA2" s="299">
        <f>+'（別添）_実績報告書（無床診療所及びⅡを算定する有床診療所）'!$AB$126</f>
        <v>0</v>
      </c>
      <c r="XB2" s="299">
        <f>+'（別添）_実績報告書（無床診療所及びⅡを算定する有床診療所）'!$AB$127</f>
        <v>0</v>
      </c>
      <c r="XC2" s="299">
        <f>+'（別添）_実績報告書（無床診療所及びⅡを算定する有床診療所）'!$AB$128</f>
        <v>0</v>
      </c>
      <c r="XD2" s="299">
        <f>+'（別添）_実績報告書（無床診療所及びⅡを算定する有床診療所）'!$AB$129</f>
        <v>0</v>
      </c>
      <c r="XE2" s="299">
        <f>+'（別添）_実績報告書（無床診療所及びⅡを算定する有床診療所）'!$AB$130</f>
        <v>0</v>
      </c>
      <c r="XF2" s="299">
        <f>+'（別添）_実績報告書（無床診療所及びⅡを算定する有床診療所）'!$AB$131</f>
        <v>0</v>
      </c>
      <c r="XG2" s="299">
        <f>+'（別添）_実績報告書（無床診療所及びⅡを算定する有床診療所）'!$AB$132</f>
        <v>0</v>
      </c>
      <c r="XH2" s="299">
        <f>+'（別添）_実績報告書（無床診療所及びⅡを算定する有床診療所）'!$AB$133</f>
        <v>0</v>
      </c>
      <c r="XI2" s="304" t="e">
        <f>+'（別添）_実績報告書（無床診療所及びⅡを算定する有床診療所）'!$AB$134</f>
        <v>#DIV/0!</v>
      </c>
      <c r="XJ2" s="298">
        <f>+'（別添）_実績報告書（無床診療所及びⅡを算定する有床診療所）'!$F$139</f>
        <v>0</v>
      </c>
      <c r="XK2" s="298">
        <f>+'（別添）_実績報告書（無床診療所及びⅡを算定する有床診療所）'!$I$139</f>
        <v>0</v>
      </c>
      <c r="XL2" s="298">
        <f>+'（別添）_実績報告書（無床診療所及びⅡを算定する有床診療所）'!$L$139</f>
        <v>0</v>
      </c>
      <c r="XM2" s="298">
        <f>+'（別添）_実績報告書（無床診療所及びⅡを算定する有床診療所）'!$U$139</f>
        <v>0</v>
      </c>
      <c r="XN2" s="298" t="str">
        <f>+'（別添）_実績報告書（歯科診療所及びⅡを算定する有床診療所）'!$X$4</f>
        <v/>
      </c>
      <c r="XO2" s="298" t="str">
        <f>+'（別添）_実績報告書（歯科診療所及びⅡを算定する有床診療所）'!$X$5</f>
        <v/>
      </c>
      <c r="XP2" s="298">
        <f>+'（別添）_実績報告書（歯科診療所及びⅡを算定する有床診療所）'!$AH$8</f>
        <v>0</v>
      </c>
      <c r="XQ2" s="298" t="str">
        <f>+'（別添）_実績報告書（歯科診療所及びⅡを算定する有床診療所）'!$E$12</f>
        <v/>
      </c>
      <c r="XR2" s="298" t="str">
        <f>+'（別添）_実績報告書（歯科診療所及びⅡを算定する有床診療所）'!$H$12</f>
        <v/>
      </c>
      <c r="XS2" s="298" t="str">
        <f>+'（別添）_実績報告書（歯科診療所及びⅡを算定する有床診療所）'!$O$12</f>
        <v/>
      </c>
      <c r="XT2" s="298" t="str">
        <f>+'（別添）_実績報告書（歯科診療所及びⅡを算定する有床診療所）'!$R$12</f>
        <v/>
      </c>
      <c r="XU2" s="298">
        <f>+'（別添）_実績報告書（歯科診療所及びⅡを算定する有床診療所）'!$V$12</f>
        <v>1</v>
      </c>
      <c r="XV2" s="298" t="str">
        <f>+'（別添）_実績報告書（歯科診療所及びⅡを算定する有床診療所）'!$E$15</f>
        <v/>
      </c>
      <c r="XW2" s="298" t="str">
        <f>+'（別添）_実績報告書（歯科診療所及びⅡを算定する有床診療所）'!$H$15</f>
        <v/>
      </c>
      <c r="XX2" s="298">
        <f>+'（別添）_実績報告書（歯科診療所及びⅡを算定する有床診療所）'!$O$15</f>
        <v>0</v>
      </c>
      <c r="XY2" s="298">
        <f>+'（別添）_実績報告書（歯科診療所及びⅡを算定する有床診療所）'!$R$15</f>
        <v>0</v>
      </c>
      <c r="XZ2" s="298">
        <f>+'（別添）_実績報告書（歯科診療所及びⅡを算定する有床診療所）'!$V$15</f>
        <v>1</v>
      </c>
      <c r="YA2" s="298" t="b">
        <f>+'（別添）_実績報告書（歯科診療所及びⅡを算定する有床診療所）'!$AH$17</f>
        <v>1</v>
      </c>
      <c r="YB2" s="298">
        <f>+'（別添）_実績報告書（歯科診療所及びⅡを算定する有床診療所）'!$D$21</f>
        <v>0</v>
      </c>
      <c r="YC2" s="298">
        <f>+'（別添）_実績報告書（歯科診療所及びⅡを算定する有床診療所）'!$G$21</f>
        <v>0</v>
      </c>
      <c r="YD2" s="298">
        <f>+'（別添）_実績報告書（歯科診療所及びⅡを算定する有床診療所）'!$M$21</f>
        <v>0</v>
      </c>
      <c r="YE2" s="298">
        <f>+'（別添）_実績報告書（歯科診療所及びⅡを算定する有床診療所）'!$P$21</f>
        <v>0</v>
      </c>
      <c r="YF2" s="298">
        <f>+'（別添）_実績報告書（歯科診療所及びⅡを算定する有床診療所）'!$S$21</f>
        <v>0</v>
      </c>
      <c r="YG2" s="298" t="str">
        <f>+'（別添）_実績報告書（歯科診療所及びⅡを算定する有床診療所）'!$Z$21</f>
        <v/>
      </c>
      <c r="YH2" s="298" t="str">
        <f>+'（別添）_実績報告書（歯科診療所及びⅡを算定する有床診療所）'!$AD$21</f>
        <v/>
      </c>
      <c r="YI2" s="298">
        <f>+'（別添）_実績報告書（歯科診療所及びⅡを算定する有床診療所）'!$D$22</f>
        <v>0</v>
      </c>
      <c r="YJ2" s="298">
        <f>+'（別添）_実績報告書（歯科診療所及びⅡを算定する有床診療所）'!$G$22</f>
        <v>0</v>
      </c>
      <c r="YK2" s="298">
        <f>+'（別添）_実績報告書（歯科診療所及びⅡを算定する有床診療所）'!$M$22</f>
        <v>0</v>
      </c>
      <c r="YL2" s="298">
        <f>+'（別添）_実績報告書（歯科診療所及びⅡを算定する有床診療所）'!$P$22</f>
        <v>0</v>
      </c>
      <c r="YM2" s="298">
        <f>+'（別添）_実績報告書（歯科診療所及びⅡを算定する有床診療所）'!$S$22</f>
        <v>0</v>
      </c>
      <c r="YN2" s="298" t="str">
        <f>+'（別添）_実績報告書（歯科診療所及びⅡを算定する有床診療所）'!$Z$22</f>
        <v/>
      </c>
      <c r="YO2" s="298" t="str">
        <f>+'（別添）_実績報告書（歯科診療所及びⅡを算定する有床診療所）'!$AD$22</f>
        <v/>
      </c>
      <c r="YP2" s="298">
        <f>+'（別添）_実績報告書（歯科診療所及びⅡを算定する有床診療所）'!$D$23</f>
        <v>0</v>
      </c>
      <c r="YQ2" s="298">
        <f>+'（別添）_実績報告書（歯科診療所及びⅡを算定する有床診療所）'!$G$23</f>
        <v>0</v>
      </c>
      <c r="YR2" s="298">
        <f>+'（別添）_実績報告書（歯科診療所及びⅡを算定する有床診療所）'!$M$23</f>
        <v>0</v>
      </c>
      <c r="YS2" s="298">
        <f>+'（別添）_実績報告書（歯科診療所及びⅡを算定する有床診療所）'!$P$23</f>
        <v>0</v>
      </c>
      <c r="YT2" s="298">
        <f>+'（別添）_実績報告書（歯科診療所及びⅡを算定する有床診療所）'!$S$23</f>
        <v>0</v>
      </c>
      <c r="YU2" s="298" t="str">
        <f>+'（別添）_実績報告書（歯科診療所及びⅡを算定する有床診療所）'!$Z$23</f>
        <v/>
      </c>
      <c r="YV2" s="298" t="str">
        <f>+'（別添）_実績報告書（歯科診療所及びⅡを算定する有床診療所）'!$AD$23</f>
        <v/>
      </c>
      <c r="YW2" s="298">
        <f>+'（別添）_実績報告書（歯科診療所及びⅡを算定する有床診療所）'!$D$24</f>
        <v>0</v>
      </c>
      <c r="YX2" s="298">
        <f>+'（別添）_実績報告書（歯科診療所及びⅡを算定する有床診療所）'!$G$24</f>
        <v>0</v>
      </c>
      <c r="YY2" s="298">
        <f>+'（別添）_実績報告書（歯科診療所及びⅡを算定する有床診療所）'!$M$24</f>
        <v>0</v>
      </c>
      <c r="YZ2" s="298">
        <f>+'（別添）_実績報告書（歯科診療所及びⅡを算定する有床診療所）'!$P$24</f>
        <v>0</v>
      </c>
      <c r="ZA2" s="298">
        <f>+'（別添）_実績報告書（歯科診療所及びⅡを算定する有床診療所）'!$S$24</f>
        <v>0</v>
      </c>
      <c r="ZB2" s="298" t="str">
        <f>+'（別添）_実績報告書（歯科診療所及びⅡを算定する有床診療所）'!$Z$24</f>
        <v/>
      </c>
      <c r="ZC2" s="298" t="str">
        <f>+'（別添）_実績報告書（歯科診療所及びⅡを算定する有床診療所）'!$AD$24</f>
        <v/>
      </c>
      <c r="ZD2" s="299">
        <f>+'（別添）_実績報告書（歯科診療所及びⅡを算定する有床診療所）'!$S$27</f>
        <v>0</v>
      </c>
      <c r="ZE2" s="299">
        <f>+'（別添）_実績報告書（歯科診療所及びⅡを算定する有床診療所）'!$Z$27</f>
        <v>0</v>
      </c>
      <c r="ZF2" s="299">
        <f>+'（別添）_実績報告書（歯科診療所及びⅡを算定する有床診療所）'!$S$28</f>
        <v>0</v>
      </c>
      <c r="ZG2" s="299">
        <f>+'（別添）_実績報告書（歯科診療所及びⅡを算定する有床診療所）'!$Z$28</f>
        <v>0</v>
      </c>
      <c r="ZH2" s="299">
        <f>+'（別添）_実績報告書（歯科診療所及びⅡを算定する有床診療所）'!$S$29</f>
        <v>0</v>
      </c>
      <c r="ZI2" s="299">
        <f>+'（別添）_実績報告書（歯科診療所及びⅡを算定する有床診療所）'!$Z$29</f>
        <v>0</v>
      </c>
      <c r="ZJ2" s="299">
        <f>+'（別添）_実績報告書（歯科診療所及びⅡを算定する有床診療所）'!$S$30</f>
        <v>0</v>
      </c>
      <c r="ZK2" s="299">
        <f>+'（別添）_実績報告書（歯科診療所及びⅡを算定する有床診療所）'!$Z$30</f>
        <v>0</v>
      </c>
      <c r="ZL2" s="299">
        <f>+'（別添）_実績報告書（歯科診療所及びⅡを算定する有床診療所）'!$S$31</f>
        <v>0</v>
      </c>
      <c r="ZM2" s="299">
        <f>+'（別添）_実績報告書（歯科診療所及びⅡを算定する有床診療所）'!$Z$31</f>
        <v>0</v>
      </c>
      <c r="ZN2" s="299" t="str">
        <f>+'（別添）_実績報告書（歯科診療所及びⅡを算定する有床診療所）'!$S$34</f>
        <v/>
      </c>
      <c r="ZO2" s="299" t="str">
        <f>+'（別添）_実績報告書（歯科診療所及びⅡを算定する有床診療所）'!$Z$34</f>
        <v/>
      </c>
      <c r="ZP2" s="299" t="str">
        <f>+'（別添）_実績報告書（歯科診療所及びⅡを算定する有床診療所）'!$S$35</f>
        <v/>
      </c>
      <c r="ZQ2" s="299" t="str">
        <f>+'（別添）_実績報告書（歯科診療所及びⅡを算定する有床診療所）'!$Z$35</f>
        <v/>
      </c>
      <c r="ZR2" s="299" t="str">
        <f>+'（別添）_実績報告書（歯科診療所及びⅡを算定する有床診療所）'!$S$36</f>
        <v/>
      </c>
      <c r="ZS2" s="299" t="str">
        <f>+'（別添）_実績報告書（歯科診療所及びⅡを算定する有床診療所）'!$Z$36</f>
        <v/>
      </c>
      <c r="ZT2" s="299" t="str">
        <f>+'（別添）_実績報告書（歯科診療所及びⅡを算定する有床診療所）'!$S$37</f>
        <v/>
      </c>
      <c r="ZU2" s="299" t="str">
        <f>+'（別添）_実績報告書（歯科診療所及びⅡを算定する有床診療所）'!$Z$37</f>
        <v/>
      </c>
      <c r="ZV2" s="298">
        <f>+'（別添）_実績報告書（歯科診療所及びⅡを算定する有床診療所）'!$Z$38</f>
        <v>0</v>
      </c>
      <c r="ZW2" s="298">
        <f>+'（別添）_実績報告書（歯科診療所及びⅡを算定する有床診療所）'!$Z$39</f>
        <v>0</v>
      </c>
      <c r="ZX2" s="299">
        <f>+'（別添）_実績報告書（歯科診療所及びⅡを算定する有床診療所）'!$Z$40</f>
        <v>0</v>
      </c>
      <c r="ZY2" s="299">
        <f>+'（別添）_実績報告書（歯科診療所及びⅡを算定する有床診療所）'!$AB$43</f>
        <v>0</v>
      </c>
      <c r="ZZ2" s="299">
        <f>+'（別添）_実績報告書（歯科診療所及びⅡを算定する有床診療所）'!$AB$44</f>
        <v>0</v>
      </c>
      <c r="AAA2" s="299">
        <f>+'（別添）_実績報告書（歯科診療所及びⅡを算定する有床診療所）'!$AB$45</f>
        <v>0</v>
      </c>
      <c r="AAB2" s="298">
        <f>+'（別添）_実績報告書（歯科診療所及びⅡを算定する有床診療所）'!$AB$46</f>
        <v>0</v>
      </c>
      <c r="AAC2" s="298">
        <f>+'（別添）_実績報告書（歯科診療所及びⅡを算定する有床診療所）'!$AB$47</f>
        <v>0</v>
      </c>
      <c r="AAD2" s="299">
        <f>+'（別添）_実績報告書（歯科診療所及びⅡを算定する有床診療所）'!$AB$48</f>
        <v>0</v>
      </c>
      <c r="AAE2" s="299">
        <f>+'（別添）_実績報告書（歯科診療所及びⅡを算定する有床診療所）'!$AB$49</f>
        <v>0</v>
      </c>
      <c r="AAF2" s="299">
        <f>+'（別添）_実績報告書（歯科診療所及びⅡを算定する有床診療所）'!$AB$50</f>
        <v>0</v>
      </c>
      <c r="AAG2" s="298" t="b">
        <f>+'（別添）_実績報告書（歯科診療所及びⅡを算定する有床診療所）'!$AH$51</f>
        <v>0</v>
      </c>
      <c r="AAH2" s="298">
        <f>+'（別添）_実績報告書（歯科診療所及びⅡを算定する有床診療所）'!$AB$66</f>
        <v>0</v>
      </c>
      <c r="AAI2" s="299">
        <f>+'（別添）_実績報告書（歯科診療所及びⅡを算定する有床診療所）'!$AB$67</f>
        <v>0</v>
      </c>
      <c r="AAJ2" s="299">
        <f>+'（別添）_実績報告書（歯科診療所及びⅡを算定する有床診療所）'!$AB$68</f>
        <v>0</v>
      </c>
      <c r="AAK2" s="299">
        <f>+'（別添）_実績報告書（歯科診療所及びⅡを算定する有床診療所）'!$AB$69</f>
        <v>0</v>
      </c>
      <c r="AAL2" s="299">
        <f>+'（別添）_実績報告書（歯科診療所及びⅡを算定する有床診療所）'!$AB$70</f>
        <v>0</v>
      </c>
      <c r="AAM2" s="299">
        <f>+'（別添）_実績報告書（歯科診療所及びⅡを算定する有床診療所）'!$AB$71</f>
        <v>0</v>
      </c>
      <c r="AAN2" s="298" t="e">
        <f>+'（別添）_実績報告書（歯科診療所及びⅡを算定する有床診療所）'!$AB$72</f>
        <v>#DIV/0!</v>
      </c>
      <c r="AAO2" s="298">
        <f>+'（別添）_実績報告書（歯科診療所及びⅡを算定する有床診療所）'!$AB$75</f>
        <v>0</v>
      </c>
      <c r="AAP2" s="299">
        <f>+'（別添）_実績報告書（歯科診療所及びⅡを算定する有床診療所）'!$AB$76</f>
        <v>0</v>
      </c>
      <c r="AAQ2" s="299">
        <f>+'（別添）_実績報告書（歯科診療所及びⅡを算定する有床診療所）'!$AB$77</f>
        <v>0</v>
      </c>
      <c r="AAR2" s="299">
        <f>+'（別添）_実績報告書（歯科診療所及びⅡを算定する有床診療所）'!$AB$78</f>
        <v>0</v>
      </c>
      <c r="AAS2" s="299">
        <f>+'（別添）_実績報告書（歯科診療所及びⅡを算定する有床診療所）'!$AB$79</f>
        <v>0</v>
      </c>
      <c r="AAT2" s="299">
        <f>+'（別添）_実績報告書（歯科診療所及びⅡを算定する有床診療所）'!$AB$80</f>
        <v>0</v>
      </c>
      <c r="AAU2" s="304" t="e">
        <f>+'（別添）_実績報告書（歯科診療所及びⅡを算定する有床診療所）'!$AB$81</f>
        <v>#DIV/0!</v>
      </c>
      <c r="AAV2" s="298">
        <f>+'（別添）_実績報告書（歯科診療所及びⅡを算定する有床診療所）'!$AB$84</f>
        <v>0</v>
      </c>
      <c r="AAW2" s="299">
        <f>+'（別添）_実績報告書（歯科診療所及びⅡを算定する有床診療所）'!$AB$85</f>
        <v>0</v>
      </c>
      <c r="AAX2" s="299">
        <f>+'（別添）_実績報告書（歯科診療所及びⅡを算定する有床診療所）'!$AB$86</f>
        <v>0</v>
      </c>
      <c r="AAY2" s="299">
        <f>+'（別添）_実績報告書（歯科診療所及びⅡを算定する有床診療所）'!$AB$87</f>
        <v>0</v>
      </c>
      <c r="AAZ2" s="299">
        <f>+'（別添）_実績報告書（歯科診療所及びⅡを算定する有床診療所）'!$AB$88</f>
        <v>0</v>
      </c>
      <c r="ABA2" s="299">
        <f>+'（別添）_実績報告書（歯科診療所及びⅡを算定する有床診療所）'!$AB$89</f>
        <v>0</v>
      </c>
      <c r="ABB2" s="298" t="e">
        <f>+'（別添）_実績報告書（歯科診療所及びⅡを算定する有床診療所）'!$AB$90</f>
        <v>#DIV/0!</v>
      </c>
      <c r="ABC2" s="298">
        <f>+'（別添）_実績報告書（歯科診療所及びⅡを算定する有床診療所）'!$AB$93</f>
        <v>0</v>
      </c>
      <c r="ABD2" s="299">
        <f>+'（別添）_実績報告書（歯科診療所及びⅡを算定する有床診療所）'!$AB$94</f>
        <v>0</v>
      </c>
      <c r="ABE2" s="299">
        <f>+'（別添）_実績報告書（歯科診療所及びⅡを算定する有床診療所）'!$AB$95</f>
        <v>0</v>
      </c>
      <c r="ABF2" s="299">
        <f>+'（別添）_実績報告書（歯科診療所及びⅡを算定する有床診療所）'!$AB$96</f>
        <v>0</v>
      </c>
      <c r="ABG2" s="299">
        <f>+'（別添）_実績報告書（歯科診療所及びⅡを算定する有床診療所）'!$AB$97</f>
        <v>0</v>
      </c>
      <c r="ABH2" s="299">
        <f>+'（別添）_実績報告書（歯科診療所及びⅡを算定する有床診療所）'!$AB$98</f>
        <v>0</v>
      </c>
      <c r="ABI2" s="298" t="e">
        <f>+'（別添）_実績報告書（歯科診療所及びⅡを算定する有床診療所）'!$AB$99</f>
        <v>#DIV/0!</v>
      </c>
      <c r="ABJ2" s="298">
        <f>+'（別添）_実績報告書（歯科診療所及びⅡを算定する有床診療所）'!$AB$102</f>
        <v>0</v>
      </c>
      <c r="ABK2" s="299">
        <f>+'（別添）_実績報告書（歯科診療所及びⅡを算定する有床診療所）'!$AB$103</f>
        <v>0</v>
      </c>
      <c r="ABL2" s="299">
        <f>+'（別添）_実績報告書（歯科診療所及びⅡを算定する有床診療所）'!$AB$104</f>
        <v>0</v>
      </c>
      <c r="ABM2" s="299">
        <f>+'（別添）_実績報告書（歯科診療所及びⅡを算定する有床診療所）'!$AB$105</f>
        <v>0</v>
      </c>
      <c r="ABN2" s="299">
        <f>+'（別添）_実績報告書（歯科診療所及びⅡを算定する有床診療所）'!$AB$106</f>
        <v>0</v>
      </c>
      <c r="ABO2" s="299">
        <f>+'（別添）_実績報告書（歯科診療所及びⅡを算定する有床診療所）'!$AB$107</f>
        <v>0</v>
      </c>
      <c r="ABP2" s="304" t="e">
        <f>+'（別添）_実績報告書（歯科診療所及びⅡを算定する有床診療所）'!$AB$108</f>
        <v>#DIV/0!</v>
      </c>
      <c r="ABQ2" s="298">
        <f>+'（別添）_実績報告書（歯科診療所及びⅡを算定する有床診療所）'!$AB$112</f>
        <v>0</v>
      </c>
      <c r="ABR2" s="299">
        <f>+'（別添）_実績報告書（歯科診療所及びⅡを算定する有床診療所）'!$AB$113</f>
        <v>0</v>
      </c>
      <c r="ABS2" s="299">
        <f>+'（別添）_実績報告書（歯科診療所及びⅡを算定する有床診療所）'!$AB$114</f>
        <v>0</v>
      </c>
      <c r="ABT2" s="299">
        <f>+'（別添）_実績報告書（歯科診療所及びⅡを算定する有床診療所）'!$AB$115</f>
        <v>0</v>
      </c>
      <c r="ABU2" s="299">
        <f>+'（別添）_実績報告書（歯科診療所及びⅡを算定する有床診療所）'!$AB$116</f>
        <v>0</v>
      </c>
      <c r="ABV2" s="299">
        <f>+'（別添）_実績報告書（歯科診療所及びⅡを算定する有床診療所）'!$AB$117</f>
        <v>0</v>
      </c>
      <c r="ABW2" s="299">
        <f>+'（別添）_実績報告書（歯科診療所及びⅡを算定する有床診療所）'!$AB$118</f>
        <v>0</v>
      </c>
      <c r="ABX2" s="299">
        <f>+'（別添）_実績報告書（歯科診療所及びⅡを算定する有床診療所）'!$AB$119</f>
        <v>0</v>
      </c>
      <c r="ABY2" s="299">
        <f>+'（別添）_実績報告書（歯科診療所及びⅡを算定する有床診療所）'!$AB$120</f>
        <v>0</v>
      </c>
      <c r="ABZ2" s="298" t="e">
        <f>+'（別添）_実績報告書（歯科診療所及びⅡを算定する有床診療所）'!$AB$121</f>
        <v>#DIV/0!</v>
      </c>
      <c r="ACA2" s="298">
        <f>+'（別添）_実績報告書（歯科診療所及びⅡを算定する有床診療所）'!$AB$124</f>
        <v>0</v>
      </c>
      <c r="ACB2" s="299">
        <f>+'（別添）_実績報告書（歯科診療所及びⅡを算定する有床診療所）'!$AB$125</f>
        <v>0</v>
      </c>
      <c r="ACC2" s="299">
        <f>+'（別添）_実績報告書（歯科診療所及びⅡを算定する有床診療所）'!$AB$126</f>
        <v>0</v>
      </c>
      <c r="ACD2" s="299">
        <f>+'（別添）_実績報告書（歯科診療所及びⅡを算定する有床診療所）'!$AB$127</f>
        <v>0</v>
      </c>
      <c r="ACE2" s="299">
        <f>+'（別添）_実績報告書（歯科診療所及びⅡを算定する有床診療所）'!$AB$128</f>
        <v>0</v>
      </c>
      <c r="ACF2" s="299">
        <f>+'（別添）_実績報告書（歯科診療所及びⅡを算定する有床診療所）'!$AB$129</f>
        <v>0</v>
      </c>
      <c r="ACG2" s="299">
        <f>+'（別添）_実績報告書（歯科診療所及びⅡを算定する有床診療所）'!$AB$130</f>
        <v>0</v>
      </c>
      <c r="ACH2" s="299">
        <f>+'（別添）_実績報告書（歯科診療所及びⅡを算定する有床診療所）'!$AB$131</f>
        <v>0</v>
      </c>
      <c r="ACI2" s="299">
        <f>+'（別添）_実績報告書（歯科診療所及びⅡを算定する有床診療所）'!$AB$132</f>
        <v>0</v>
      </c>
      <c r="ACJ2" s="298" t="e">
        <f>+'（別添）_実績報告書（歯科診療所及びⅡを算定する有床診療所）'!$AB$133</f>
        <v>#DIV/0!</v>
      </c>
      <c r="ACK2" s="298">
        <f>+'（別添）_実績報告書（歯科診療所及びⅡを算定する有床診療所）'!$F$137</f>
        <v>0</v>
      </c>
      <c r="ACL2" s="298">
        <f>+'（別添）_実績報告書（歯科診療所及びⅡを算定する有床診療所）'!$I$137</f>
        <v>0</v>
      </c>
      <c r="ACM2" s="298">
        <f>+'（別添）_実績報告書（歯科診療所及びⅡを算定する有床診療所）'!$L$137</f>
        <v>0</v>
      </c>
      <c r="ACN2" s="298">
        <f>+'（別添）_実績報告書（歯科診療所及びⅡを算定する有床診療所）'!$U$137</f>
        <v>0</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heetViews>
  <sheetFormatPr defaultRowHeight="13.5"/>
  <cols>
    <col min="1" max="2" width="9" style="30"/>
    <col min="3" max="3" width="31.625" style="30" customWidth="1"/>
    <col min="4" max="16384" width="9" style="30"/>
  </cols>
  <sheetData>
    <row r="1" spans="1:11">
      <c r="A1" s="34"/>
      <c r="B1" s="34"/>
    </row>
    <row r="2" spans="1:11">
      <c r="A2" s="513" t="s">
        <v>169</v>
      </c>
      <c r="B2" s="513"/>
      <c r="C2" s="513" t="s">
        <v>170</v>
      </c>
      <c r="D2" s="513" t="s">
        <v>171</v>
      </c>
    </row>
    <row r="3" spans="1:11">
      <c r="A3" s="33" t="s">
        <v>172</v>
      </c>
      <c r="B3" s="33" t="s">
        <v>173</v>
      </c>
      <c r="C3" s="513"/>
      <c r="D3" s="513"/>
      <c r="I3" s="30" t="s">
        <v>174</v>
      </c>
      <c r="J3" s="30" t="s">
        <v>175</v>
      </c>
    </row>
    <row r="4" spans="1:11">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heetViews>
  <sheetFormatPr defaultRowHeight="13.5"/>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c r="A1" s="34"/>
      <c r="B1" s="34"/>
    </row>
    <row r="2" spans="1:14">
      <c r="A2" s="513" t="s">
        <v>169</v>
      </c>
      <c r="B2" s="513"/>
      <c r="C2" s="513" t="s">
        <v>326</v>
      </c>
      <c r="D2" s="513" t="s">
        <v>327</v>
      </c>
      <c r="E2" s="513" t="s">
        <v>328</v>
      </c>
    </row>
    <row r="3" spans="1:14">
      <c r="A3" s="33" t="s">
        <v>172</v>
      </c>
      <c r="B3" s="33" t="s">
        <v>173</v>
      </c>
      <c r="C3" s="513"/>
      <c r="D3" s="513"/>
      <c r="E3" s="513"/>
      <c r="J3" s="72" t="s">
        <v>174</v>
      </c>
      <c r="K3" s="72" t="s">
        <v>175</v>
      </c>
    </row>
    <row r="4" spans="1:1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c r="C12" s="30" t="s">
        <v>400</v>
      </c>
      <c r="D12" s="30" t="s">
        <v>401</v>
      </c>
      <c r="E12" s="30" t="s">
        <v>401</v>
      </c>
      <c r="J12" s="178" t="s">
        <v>399</v>
      </c>
    </row>
    <row r="13" spans="1:14">
      <c r="A13" s="513" t="s">
        <v>169</v>
      </c>
      <c r="B13" s="513"/>
      <c r="C13" s="513" t="s">
        <v>326</v>
      </c>
      <c r="D13" s="513" t="s">
        <v>327</v>
      </c>
      <c r="E13" s="513" t="s">
        <v>328</v>
      </c>
    </row>
    <row r="14" spans="1:14">
      <c r="A14" s="33" t="s">
        <v>172</v>
      </c>
      <c r="B14" s="33" t="s">
        <v>173</v>
      </c>
      <c r="C14" s="513"/>
      <c r="D14" s="513"/>
      <c r="E14" s="513"/>
    </row>
    <row r="15" spans="1:14">
      <c r="B15" s="30">
        <v>1.5</v>
      </c>
      <c r="C15" s="30" t="s">
        <v>329</v>
      </c>
      <c r="D15" s="30">
        <v>8</v>
      </c>
      <c r="E15" s="30">
        <v>1</v>
      </c>
    </row>
    <row r="16" spans="1:14">
      <c r="A16" s="30">
        <v>1.5</v>
      </c>
      <c r="B16" s="30">
        <v>2.5</v>
      </c>
      <c r="C16" s="30" t="s">
        <v>389</v>
      </c>
      <c r="D16" s="30">
        <v>16</v>
      </c>
      <c r="E16" s="30">
        <v>2</v>
      </c>
    </row>
    <row r="17" spans="1:5">
      <c r="A17" s="30">
        <v>2.5</v>
      </c>
      <c r="B17" s="30">
        <v>3.5</v>
      </c>
      <c r="C17" s="30" t="s">
        <v>73</v>
      </c>
      <c r="D17" s="30">
        <v>24</v>
      </c>
      <c r="E17" s="30">
        <v>3</v>
      </c>
    </row>
    <row r="18" spans="1:5">
      <c r="A18" s="30">
        <v>3.5</v>
      </c>
      <c r="B18" s="30">
        <v>4.5</v>
      </c>
      <c r="C18" s="30" t="s">
        <v>75</v>
      </c>
      <c r="D18" s="30">
        <v>32</v>
      </c>
      <c r="E18" s="30">
        <v>4</v>
      </c>
    </row>
    <row r="19" spans="1:5">
      <c r="A19" s="30">
        <v>4.5</v>
      </c>
      <c r="B19" s="30">
        <v>5.5</v>
      </c>
      <c r="C19" s="30" t="s">
        <v>77</v>
      </c>
      <c r="D19" s="30">
        <v>40</v>
      </c>
      <c r="E19" s="30">
        <v>5</v>
      </c>
    </row>
    <row r="20" spans="1:5">
      <c r="A20" s="30">
        <v>5.5</v>
      </c>
      <c r="B20" s="30">
        <v>6.5</v>
      </c>
      <c r="C20" s="30" t="s">
        <v>79</v>
      </c>
      <c r="D20" s="30">
        <v>48</v>
      </c>
      <c r="E20" s="30">
        <v>6</v>
      </c>
    </row>
    <row r="21" spans="1:5">
      <c r="A21" s="30">
        <v>6.5</v>
      </c>
      <c r="B21" s="30">
        <v>7.5</v>
      </c>
      <c r="C21" s="30" t="s">
        <v>81</v>
      </c>
      <c r="D21" s="30">
        <v>56</v>
      </c>
      <c r="E21" s="30">
        <v>7</v>
      </c>
    </row>
    <row r="22" spans="1:5">
      <c r="A22" s="30">
        <v>7.5</v>
      </c>
      <c r="B22" s="30">
        <v>8.5</v>
      </c>
      <c r="C22" s="30" t="s">
        <v>83</v>
      </c>
      <c r="D22" s="30">
        <v>64</v>
      </c>
      <c r="E22" s="30">
        <v>8</v>
      </c>
    </row>
    <row r="153" spans="1:2">
      <c r="A153" s="32"/>
      <c r="B153" s="32"/>
    </row>
    <row r="154" spans="1:2">
      <c r="A154" s="32"/>
      <c r="B154" s="32"/>
    </row>
    <row r="155" spans="1:2">
      <c r="A155" s="32"/>
      <c r="B155" s="32"/>
    </row>
    <row r="156" spans="1:2">
      <c r="A156" s="32"/>
      <c r="B156" s="32"/>
    </row>
    <row r="157" spans="1:2">
      <c r="A157" s="32"/>
      <c r="B157" s="32"/>
    </row>
    <row r="158" spans="1:2">
      <c r="A158" s="32"/>
      <c r="B158" s="32"/>
    </row>
    <row r="159" spans="1:2">
      <c r="A159" s="32"/>
      <c r="B159" s="32"/>
    </row>
    <row r="160" spans="1:2">
      <c r="A160" s="32"/>
      <c r="B160" s="32"/>
    </row>
    <row r="161" spans="1:8">
      <c r="A161" s="32"/>
      <c r="B161" s="32"/>
    </row>
    <row r="162" spans="1:8">
      <c r="A162" s="32"/>
      <c r="B162" s="32"/>
    </row>
    <row r="163" spans="1:8">
      <c r="A163" s="32"/>
      <c r="B163" s="32"/>
    </row>
    <row r="164" spans="1:8">
      <c r="A164" s="32"/>
      <c r="B164" s="32"/>
    </row>
    <row r="165" spans="1:8">
      <c r="A165" s="32"/>
      <c r="B165" s="32"/>
    </row>
    <row r="166" spans="1:8">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Q183"/>
  <sheetViews>
    <sheetView showGridLines="0" view="pageBreakPreview" topLeftCell="A80" zoomScaleNormal="100" zoomScaleSheetLayoutView="100" workbookViewId="0">
      <selection activeCell="AY100" sqref="AY100"/>
    </sheetView>
  </sheetViews>
  <sheetFormatPr defaultRowHeight="17.25"/>
  <cols>
    <col min="1" max="5" width="3.625" style="51" customWidth="1"/>
    <col min="6" max="6" width="3.625" style="261" customWidth="1"/>
    <col min="7" max="36" width="3.625" style="51" customWidth="1"/>
    <col min="37" max="37" width="8.625" style="269" hidden="1" customWidth="1"/>
    <col min="38" max="38" width="3.625" style="270" hidden="1" customWidth="1"/>
    <col min="39" max="39" width="10.125" style="270" hidden="1" customWidth="1"/>
    <col min="40" max="42" width="3.625" style="270" customWidth="1"/>
    <col min="43" max="49" width="3.625" style="51" customWidth="1"/>
    <col min="50" max="16384" width="9" style="51"/>
  </cols>
  <sheetData>
    <row r="1" spans="1:39" ht="24.95" customHeight="1">
      <c r="A1" s="51" t="s">
        <v>507</v>
      </c>
    </row>
    <row r="2" spans="1:39" ht="15" customHeight="1"/>
    <row r="3" spans="1:39" ht="50.1" customHeight="1">
      <c r="A3" s="343" t="s">
        <v>24</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row>
    <row r="4" spans="1:39" ht="15" customHeight="1">
      <c r="A4" s="262"/>
      <c r="B4" s="262"/>
      <c r="C4" s="262"/>
      <c r="D4" s="262"/>
      <c r="E4" s="262"/>
      <c r="G4" s="262"/>
      <c r="H4" s="262"/>
      <c r="I4" s="262"/>
    </row>
    <row r="5" spans="1:39" ht="24.95" customHeight="1">
      <c r="A5" s="36" t="s">
        <v>1</v>
      </c>
      <c r="B5" s="336" t="s">
        <v>2</v>
      </c>
      <c r="C5" s="336"/>
      <c r="D5" s="336"/>
      <c r="E5" s="336"/>
      <c r="F5" s="336"/>
      <c r="G5" s="336"/>
      <c r="H5" s="344" t="str">
        <f>IF('様式95_外来・在宅ベースアップ評価料（Ⅰ）'!H5=0,"",'様式95_外来・在宅ベースアップ評価料（Ⅰ）'!H5)</f>
        <v/>
      </c>
      <c r="I5" s="344"/>
      <c r="J5" s="344"/>
      <c r="K5" s="344"/>
      <c r="L5" s="344"/>
      <c r="M5" s="344"/>
      <c r="N5" s="344"/>
      <c r="O5" s="344"/>
      <c r="P5" s="344"/>
      <c r="Q5" s="344"/>
      <c r="R5" s="344"/>
      <c r="S5" s="344"/>
      <c r="T5" s="344"/>
    </row>
    <row r="6" spans="1:39" ht="24.95" customHeight="1">
      <c r="B6" s="336" t="s">
        <v>3</v>
      </c>
      <c r="C6" s="336"/>
      <c r="D6" s="336"/>
      <c r="E6" s="336"/>
      <c r="F6" s="336"/>
      <c r="G6" s="336"/>
      <c r="H6" s="345">
        <f>'様式95_外来・在宅ベースアップ評価料（Ⅰ）'!H6</f>
        <v>0</v>
      </c>
      <c r="I6" s="345"/>
      <c r="J6" s="345"/>
      <c r="K6" s="345"/>
      <c r="L6" s="345"/>
      <c r="M6" s="345"/>
      <c r="N6" s="345"/>
      <c r="O6" s="345"/>
      <c r="P6" s="345"/>
      <c r="Q6" s="345"/>
      <c r="R6" s="345"/>
      <c r="S6" s="345"/>
      <c r="T6" s="345"/>
    </row>
    <row r="7" spans="1:39" ht="15" customHeight="1">
      <c r="A7" s="36"/>
      <c r="B7" s="261"/>
      <c r="D7" s="262"/>
      <c r="E7" s="262"/>
      <c r="G7" s="262"/>
      <c r="H7" s="262"/>
      <c r="I7" s="262"/>
      <c r="J7" s="262"/>
      <c r="K7" s="262"/>
      <c r="L7" s="262"/>
      <c r="M7" s="262"/>
      <c r="N7" s="262"/>
      <c r="O7" s="262"/>
      <c r="P7" s="262"/>
      <c r="Q7" s="262"/>
      <c r="R7" s="262"/>
      <c r="S7" s="262"/>
    </row>
    <row r="8" spans="1:39" ht="24.95" customHeight="1">
      <c r="A8" s="36" t="s">
        <v>4</v>
      </c>
      <c r="B8" s="261" t="s">
        <v>5</v>
      </c>
      <c r="D8" s="262"/>
      <c r="E8" s="262"/>
      <c r="G8" s="262"/>
      <c r="H8" s="262"/>
      <c r="I8" s="262"/>
      <c r="J8" s="262"/>
      <c r="K8" s="262"/>
      <c r="L8" s="262"/>
      <c r="M8" s="262"/>
      <c r="N8" s="262"/>
      <c r="O8" s="262"/>
      <c r="P8" s="262"/>
      <c r="Q8" s="262"/>
      <c r="R8" s="262"/>
      <c r="S8" s="262"/>
    </row>
    <row r="9" spans="1:39" ht="15" customHeight="1">
      <c r="A9" s="36"/>
      <c r="B9" s="261"/>
      <c r="D9" s="262"/>
      <c r="E9" s="262"/>
      <c r="G9" s="262"/>
      <c r="H9" s="262"/>
      <c r="I9" s="262"/>
      <c r="J9" s="262"/>
      <c r="K9" s="262"/>
      <c r="L9" s="262"/>
      <c r="M9" s="262"/>
      <c r="N9" s="262"/>
      <c r="O9" s="262"/>
      <c r="P9" s="262"/>
      <c r="Q9" s="262"/>
      <c r="R9" s="262"/>
      <c r="S9" s="262"/>
      <c r="AM9" s="270">
        <v>4</v>
      </c>
    </row>
    <row r="10" spans="1:39" ht="24.95" customHeight="1">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c r="A12" s="36"/>
      <c r="B12" s="261"/>
      <c r="D12" s="262"/>
      <c r="E12" s="262"/>
      <c r="G12" s="262"/>
      <c r="H12" s="262"/>
      <c r="I12" s="262"/>
      <c r="J12" s="262"/>
      <c r="K12" s="262"/>
      <c r="L12" s="262"/>
      <c r="M12" s="262"/>
      <c r="N12" s="262"/>
      <c r="O12" s="262"/>
      <c r="P12" s="262"/>
      <c r="Q12" s="262"/>
      <c r="R12" s="262"/>
      <c r="S12" s="262"/>
    </row>
    <row r="13" spans="1:39" ht="24.95" customHeight="1">
      <c r="A13" s="36" t="s">
        <v>8</v>
      </c>
      <c r="B13" s="261" t="s">
        <v>27</v>
      </c>
      <c r="C13" s="262"/>
      <c r="D13" s="262"/>
      <c r="E13" s="262"/>
      <c r="H13" s="262"/>
      <c r="I13" s="262"/>
      <c r="J13" s="262"/>
      <c r="K13" s="262"/>
      <c r="L13" s="262"/>
      <c r="M13" s="262"/>
      <c r="N13" s="262"/>
      <c r="O13" s="262"/>
      <c r="P13" s="262"/>
      <c r="Q13" s="262"/>
      <c r="R13" s="262"/>
      <c r="S13" s="262"/>
    </row>
    <row r="14" spans="1:39" ht="24.95" customHeight="1">
      <c r="A14" s="36"/>
      <c r="B14" s="261"/>
      <c r="C14" s="262"/>
      <c r="D14" s="262"/>
      <c r="E14" s="262"/>
      <c r="H14" s="262"/>
      <c r="I14" s="262"/>
      <c r="J14" s="262"/>
      <c r="K14" s="261" t="s">
        <v>525</v>
      </c>
      <c r="L14" s="262"/>
      <c r="M14" s="262"/>
      <c r="N14" s="262"/>
      <c r="O14" s="262"/>
      <c r="P14" s="262"/>
      <c r="Q14" s="262"/>
      <c r="R14" s="262"/>
      <c r="S14" s="262"/>
    </row>
    <row r="15" spans="1:39" ht="24.95" customHeight="1">
      <c r="A15" s="36"/>
      <c r="B15" s="262"/>
      <c r="C15" s="262"/>
      <c r="D15" s="262"/>
      <c r="E15" s="262"/>
      <c r="F15" s="268"/>
      <c r="G15" s="261" t="s">
        <v>28</v>
      </c>
      <c r="H15" s="262"/>
      <c r="I15" s="262"/>
      <c r="J15" s="347"/>
      <c r="K15" s="346"/>
      <c r="L15" s="347" t="s">
        <v>29</v>
      </c>
      <c r="M15" s="347"/>
      <c r="N15" s="346"/>
      <c r="O15" s="347" t="s">
        <v>30</v>
      </c>
      <c r="P15" s="347"/>
      <c r="Q15" s="346"/>
      <c r="R15" s="347" t="s">
        <v>31</v>
      </c>
      <c r="S15" s="347"/>
      <c r="T15" s="346"/>
      <c r="U15" s="347" t="s">
        <v>32</v>
      </c>
      <c r="V15" s="347"/>
      <c r="W15" s="347"/>
    </row>
    <row r="16" spans="1:39" ht="24.95" customHeight="1">
      <c r="A16" s="36"/>
      <c r="B16" s="262"/>
      <c r="C16" s="262"/>
      <c r="D16" s="262"/>
      <c r="E16" s="262"/>
      <c r="F16" s="268"/>
      <c r="G16" s="261" t="s">
        <v>33</v>
      </c>
      <c r="H16" s="262"/>
      <c r="I16" s="262"/>
      <c r="J16" s="347"/>
      <c r="K16" s="346"/>
      <c r="L16" s="347"/>
      <c r="M16" s="347"/>
      <c r="N16" s="346"/>
      <c r="O16" s="347"/>
      <c r="P16" s="347"/>
      <c r="Q16" s="346"/>
      <c r="R16" s="347"/>
      <c r="S16" s="347"/>
      <c r="T16" s="346"/>
      <c r="U16" s="347"/>
      <c r="V16" s="347"/>
      <c r="W16" s="347"/>
      <c r="X16" s="261"/>
      <c r="Y16" s="261"/>
      <c r="AK16" s="270" t="b">
        <v>0</v>
      </c>
    </row>
    <row r="17" spans="1:42" ht="24.95" customHeight="1">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c r="A18" s="36"/>
      <c r="B18" s="261"/>
      <c r="D18" s="262"/>
      <c r="E18" s="262"/>
      <c r="G18" s="82" t="s">
        <v>434</v>
      </c>
      <c r="H18" s="262"/>
      <c r="I18" s="262"/>
      <c r="J18" s="262"/>
      <c r="K18" s="262"/>
      <c r="L18" s="262"/>
      <c r="M18" s="262"/>
      <c r="N18" s="262"/>
      <c r="O18" s="262"/>
      <c r="P18" s="262"/>
      <c r="Q18" s="262"/>
      <c r="R18" s="262"/>
      <c r="S18" s="262"/>
    </row>
    <row r="19" spans="1:42" ht="15" customHeight="1">
      <c r="A19" s="36"/>
      <c r="B19" s="261"/>
      <c r="D19" s="262"/>
      <c r="E19" s="262"/>
      <c r="G19" s="262"/>
      <c r="H19" s="262"/>
      <c r="I19" s="262"/>
      <c r="J19" s="262"/>
      <c r="K19" s="262"/>
      <c r="L19" s="262"/>
      <c r="M19" s="262"/>
      <c r="N19" s="262"/>
      <c r="O19" s="262"/>
      <c r="P19" s="262"/>
      <c r="Q19" s="262"/>
      <c r="R19" s="262"/>
      <c r="S19" s="262"/>
    </row>
    <row r="20" spans="1:42" ht="24.95" customHeight="1">
      <c r="A20" s="36" t="s">
        <v>12</v>
      </c>
      <c r="B20" s="261" t="s">
        <v>35</v>
      </c>
      <c r="D20" s="262"/>
      <c r="E20" s="262"/>
      <c r="H20" s="262"/>
      <c r="I20" s="262"/>
      <c r="R20" s="262"/>
      <c r="S20" s="262"/>
    </row>
    <row r="21" spans="1:42" ht="24.95" customHeight="1">
      <c r="A21" s="36"/>
      <c r="B21" s="261"/>
      <c r="D21" s="262"/>
      <c r="E21" s="262"/>
      <c r="H21" s="262"/>
      <c r="I21" s="262"/>
      <c r="J21" s="334"/>
      <c r="K21" s="334"/>
      <c r="L21" s="334"/>
      <c r="M21" s="334"/>
      <c r="N21" s="334"/>
      <c r="O21" s="334"/>
      <c r="P21" s="334"/>
      <c r="Q21" s="262" t="s">
        <v>14</v>
      </c>
      <c r="R21" s="262"/>
      <c r="S21" s="262"/>
      <c r="AK21" s="269">
        <f>IF(AK23=TRUE,1,IF(J21&gt;=2,1,0))</f>
        <v>0</v>
      </c>
    </row>
    <row r="22" spans="1:42">
      <c r="A22" s="36"/>
      <c r="B22" s="261" t="s">
        <v>431</v>
      </c>
      <c r="D22" s="262"/>
      <c r="E22" s="262"/>
      <c r="H22" s="262"/>
      <c r="I22" s="262"/>
      <c r="J22" s="262"/>
      <c r="K22" s="262"/>
      <c r="L22" s="262"/>
      <c r="M22" s="262"/>
      <c r="N22" s="262"/>
      <c r="O22" s="262"/>
      <c r="P22" s="262"/>
      <c r="Q22" s="262"/>
      <c r="R22" s="262"/>
      <c r="S22" s="262"/>
    </row>
    <row r="23" spans="1:42" ht="24.95" customHeight="1">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c r="A24" s="36"/>
      <c r="C24" s="48" t="s">
        <v>436</v>
      </c>
      <c r="E24" s="262"/>
      <c r="H24" s="262"/>
      <c r="I24" s="262"/>
      <c r="J24" s="262"/>
      <c r="K24" s="262"/>
      <c r="L24" s="262"/>
      <c r="M24" s="262"/>
      <c r="N24" s="262"/>
      <c r="O24" s="262"/>
      <c r="P24" s="262"/>
      <c r="Q24" s="262"/>
      <c r="R24" s="262"/>
      <c r="S24" s="262"/>
      <c r="AK24" s="269">
        <f>IF(AK25=TRUE,1,0)</f>
        <v>0</v>
      </c>
    </row>
    <row r="25" spans="1:42" ht="24.75" customHeight="1">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c r="A26" s="36"/>
      <c r="B26" s="48"/>
      <c r="C26" s="48" t="s">
        <v>459</v>
      </c>
      <c r="D26" s="262"/>
      <c r="E26" s="262"/>
      <c r="H26" s="262"/>
      <c r="I26" s="262"/>
      <c r="J26" s="262"/>
      <c r="K26" s="262"/>
      <c r="L26" s="262"/>
      <c r="M26" s="262"/>
      <c r="N26" s="262"/>
      <c r="O26" s="262"/>
      <c r="P26" s="262"/>
      <c r="Q26" s="262"/>
      <c r="R26" s="262"/>
      <c r="S26" s="262"/>
    </row>
    <row r="27" spans="1:42" ht="24.95" customHeight="1">
      <c r="A27" s="36" t="s">
        <v>418</v>
      </c>
      <c r="B27" s="51" t="s">
        <v>502</v>
      </c>
      <c r="E27" s="262"/>
      <c r="G27" s="262"/>
      <c r="H27" s="262"/>
      <c r="I27" s="262"/>
      <c r="J27" s="262"/>
      <c r="K27" s="262"/>
      <c r="L27" s="237"/>
      <c r="M27" s="262"/>
      <c r="N27" s="262"/>
      <c r="O27" s="262"/>
      <c r="P27" s="262"/>
      <c r="Q27" s="262"/>
      <c r="R27" s="262"/>
      <c r="S27" s="262"/>
    </row>
    <row r="28" spans="1:42" ht="24.95" customHeight="1">
      <c r="A28" s="36"/>
      <c r="B28" s="35" t="s">
        <v>449</v>
      </c>
      <c r="E28" s="262"/>
      <c r="G28" s="262"/>
      <c r="H28" s="262"/>
      <c r="I28" s="262"/>
      <c r="J28" s="262"/>
      <c r="K28" s="262"/>
      <c r="L28" s="237"/>
      <c r="M28" s="262"/>
      <c r="N28" s="262"/>
      <c r="O28" s="262"/>
      <c r="P28" s="262"/>
      <c r="Q28" s="262"/>
      <c r="R28" s="262"/>
      <c r="S28" s="262"/>
    </row>
    <row r="29" spans="1:42" ht="24.95" customHeight="1">
      <c r="A29" s="36"/>
      <c r="B29" s="240" t="s">
        <v>344</v>
      </c>
      <c r="E29" s="262"/>
      <c r="G29" s="262"/>
      <c r="H29" s="262"/>
      <c r="I29" s="262"/>
      <c r="J29" s="262"/>
      <c r="K29" s="262"/>
      <c r="L29" s="262"/>
      <c r="M29" s="262"/>
      <c r="N29" s="262"/>
      <c r="O29" s="262"/>
      <c r="P29" s="262"/>
      <c r="Q29" s="262"/>
      <c r="R29" s="262"/>
      <c r="S29" s="262"/>
    </row>
    <row r="30" spans="1:42" ht="24.95" customHeight="1">
      <c r="A30" s="36"/>
      <c r="B30" s="35" t="s">
        <v>447</v>
      </c>
      <c r="E30" s="262"/>
      <c r="G30" s="262"/>
      <c r="H30" s="262"/>
      <c r="I30" s="262"/>
      <c r="J30" s="262"/>
      <c r="K30" s="262"/>
      <c r="L30" s="262"/>
      <c r="M30" s="262"/>
      <c r="N30" s="262"/>
      <c r="O30" s="262"/>
      <c r="P30" s="262"/>
      <c r="Q30" s="262"/>
      <c r="R30" s="262"/>
      <c r="S30" s="262"/>
    </row>
    <row r="31" spans="1:42" ht="24.95" customHeight="1">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c r="A33" s="36"/>
      <c r="B33" s="35" t="s">
        <v>435</v>
      </c>
      <c r="D33" s="262"/>
      <c r="E33" s="262"/>
      <c r="I33" s="262"/>
      <c r="J33" s="262"/>
      <c r="K33" s="262"/>
      <c r="L33" s="262"/>
    </row>
    <row r="34" spans="1:37" ht="24.95" customHeight="1">
      <c r="A34" s="36"/>
      <c r="C34" s="261"/>
      <c r="D34" s="262"/>
      <c r="E34" s="262"/>
      <c r="G34" s="262"/>
      <c r="H34" s="262"/>
      <c r="I34" s="262"/>
      <c r="J34" s="262"/>
      <c r="K34" s="262"/>
      <c r="L34" s="262"/>
      <c r="M34" s="349"/>
      <c r="N34" s="349"/>
      <c r="O34" s="349"/>
      <c r="P34" s="349"/>
      <c r="Q34" s="349"/>
      <c r="R34" s="349"/>
      <c r="S34" s="349"/>
      <c r="T34" s="262" t="s">
        <v>37</v>
      </c>
      <c r="V34" s="261" t="s">
        <v>38</v>
      </c>
      <c r="W34" s="35"/>
      <c r="X34" s="262"/>
      <c r="Y34" s="35"/>
      <c r="Z34" s="334"/>
      <c r="AA34" s="334"/>
      <c r="AB34" s="334"/>
      <c r="AC34" s="334"/>
      <c r="AD34" s="334"/>
      <c r="AE34" s="334"/>
      <c r="AF34" s="334"/>
      <c r="AG34" s="262" t="s">
        <v>37</v>
      </c>
    </row>
    <row r="35" spans="1:37" ht="21" customHeight="1">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c r="A40" s="36"/>
      <c r="B40" s="35" t="s">
        <v>503</v>
      </c>
      <c r="H40" s="262"/>
      <c r="I40" s="262"/>
      <c r="J40" s="262"/>
      <c r="K40" s="262"/>
      <c r="L40" s="262"/>
      <c r="M40" s="262"/>
      <c r="N40" s="262"/>
      <c r="O40" s="262"/>
      <c r="P40" s="262"/>
      <c r="Q40" s="262"/>
      <c r="R40" s="262"/>
      <c r="S40" s="262"/>
    </row>
    <row r="41" spans="1:37" ht="24.95" customHeight="1">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c r="A42" s="36"/>
      <c r="F42" s="262"/>
      <c r="G42" s="262"/>
      <c r="H42" s="262"/>
      <c r="I42" s="262"/>
      <c r="J42" s="262"/>
      <c r="K42" s="262"/>
      <c r="L42" s="262"/>
      <c r="M42" s="262"/>
      <c r="N42" s="262"/>
      <c r="O42" s="262"/>
      <c r="P42" s="262"/>
      <c r="Q42" s="262"/>
      <c r="R42" s="262"/>
      <c r="S42" s="262"/>
    </row>
    <row r="43" spans="1:37" ht="24.95" customHeight="1">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c r="A44" s="36"/>
      <c r="B44" s="261" t="s">
        <v>439</v>
      </c>
      <c r="C44" s="35"/>
      <c r="D44" s="262"/>
      <c r="E44" s="262"/>
      <c r="G44" s="262"/>
      <c r="H44" s="262"/>
      <c r="I44" s="262"/>
      <c r="J44" s="262"/>
      <c r="K44" s="262"/>
      <c r="L44" s="262"/>
      <c r="AK44" s="269" t="s">
        <v>40</v>
      </c>
    </row>
    <row r="45" spans="1:37" ht="24.95" customHeight="1">
      <c r="A45" s="36"/>
      <c r="B45" s="261"/>
      <c r="C45" s="35"/>
      <c r="D45" s="262"/>
      <c r="E45" s="262"/>
      <c r="G45" s="262"/>
      <c r="H45" s="262"/>
      <c r="I45" s="262"/>
      <c r="J45" s="262"/>
      <c r="K45" s="262"/>
      <c r="L45" s="262"/>
      <c r="M45" s="334"/>
      <c r="N45" s="334"/>
      <c r="O45" s="334"/>
      <c r="P45" s="334"/>
      <c r="Q45" s="334"/>
      <c r="R45" s="334"/>
      <c r="S45" s="334"/>
      <c r="T45" s="262" t="s">
        <v>41</v>
      </c>
      <c r="V45" s="261" t="s">
        <v>38</v>
      </c>
      <c r="X45" s="262"/>
      <c r="Z45" s="334"/>
      <c r="AA45" s="334"/>
      <c r="AB45" s="334"/>
      <c r="AC45" s="334"/>
      <c r="AD45" s="334"/>
      <c r="AE45" s="334"/>
      <c r="AF45" s="334"/>
      <c r="AG45" s="262" t="s">
        <v>42</v>
      </c>
      <c r="AK45" s="269">
        <v>6</v>
      </c>
    </row>
    <row r="46" spans="1:37" ht="24.95" customHeight="1">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c r="A47" s="36"/>
      <c r="B47" s="261"/>
      <c r="C47" s="35"/>
      <c r="D47" s="262"/>
      <c r="E47" s="262"/>
      <c r="G47" s="262"/>
      <c r="H47" s="262"/>
      <c r="I47" s="262"/>
      <c r="J47" s="262"/>
      <c r="K47" s="262"/>
      <c r="L47" s="262"/>
      <c r="M47" s="334"/>
      <c r="N47" s="334"/>
      <c r="O47" s="334"/>
      <c r="P47" s="334"/>
      <c r="Q47" s="334"/>
      <c r="R47" s="334"/>
      <c r="S47" s="334"/>
      <c r="T47" s="262" t="s">
        <v>41</v>
      </c>
      <c r="V47" s="261" t="s">
        <v>38</v>
      </c>
      <c r="X47" s="262"/>
      <c r="Z47" s="334"/>
      <c r="AA47" s="334"/>
      <c r="AB47" s="334"/>
      <c r="AC47" s="334"/>
      <c r="AD47" s="334"/>
      <c r="AE47" s="334"/>
      <c r="AF47" s="334"/>
      <c r="AG47" s="262" t="s">
        <v>42</v>
      </c>
      <c r="AK47" s="269">
        <v>2</v>
      </c>
    </row>
    <row r="48" spans="1:37" ht="24.95" customHeight="1">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c r="A49" s="36"/>
      <c r="B49" s="35"/>
      <c r="C49" s="261"/>
      <c r="D49" s="262"/>
      <c r="E49" s="262"/>
      <c r="G49" s="262"/>
      <c r="H49" s="262"/>
      <c r="I49" s="262"/>
      <c r="J49" s="262"/>
      <c r="K49" s="262"/>
      <c r="L49" s="262"/>
      <c r="M49" s="334"/>
      <c r="N49" s="334"/>
      <c r="O49" s="334"/>
      <c r="P49" s="334"/>
      <c r="Q49" s="334"/>
      <c r="R49" s="334"/>
      <c r="S49" s="334"/>
      <c r="T49" s="262" t="s">
        <v>41</v>
      </c>
      <c r="V49" s="261" t="s">
        <v>38</v>
      </c>
      <c r="X49" s="262"/>
      <c r="Z49" s="334"/>
      <c r="AA49" s="334"/>
      <c r="AB49" s="334"/>
      <c r="AC49" s="334"/>
      <c r="AD49" s="334"/>
      <c r="AE49" s="334"/>
      <c r="AF49" s="334"/>
      <c r="AG49" s="262" t="s">
        <v>42</v>
      </c>
      <c r="AK49" s="269">
        <v>28</v>
      </c>
    </row>
    <row r="50" spans="1:37" ht="24.95" customHeight="1">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c r="A51" s="36"/>
      <c r="B51" s="35"/>
      <c r="C51" s="261"/>
      <c r="D51" s="262"/>
      <c r="E51" s="262"/>
      <c r="G51" s="262"/>
      <c r="H51" s="262"/>
      <c r="I51" s="262"/>
      <c r="J51" s="262"/>
      <c r="K51" s="262"/>
      <c r="L51" s="262"/>
      <c r="M51" s="334"/>
      <c r="N51" s="334"/>
      <c r="O51" s="334"/>
      <c r="P51" s="334"/>
      <c r="Q51" s="334"/>
      <c r="R51" s="334"/>
      <c r="S51" s="334"/>
      <c r="T51" s="262" t="s">
        <v>41</v>
      </c>
      <c r="U51" s="35"/>
      <c r="V51" s="261" t="s">
        <v>38</v>
      </c>
      <c r="W51" s="35"/>
      <c r="X51" s="262"/>
      <c r="Y51" s="35"/>
      <c r="Z51" s="334"/>
      <c r="AA51" s="334"/>
      <c r="AB51" s="334"/>
      <c r="AC51" s="334"/>
      <c r="AD51" s="334"/>
      <c r="AE51" s="334"/>
      <c r="AF51" s="334"/>
      <c r="AG51" s="262" t="s">
        <v>42</v>
      </c>
      <c r="AK51" s="269">
        <v>7</v>
      </c>
    </row>
    <row r="52" spans="1:37" ht="24.95" customHeight="1">
      <c r="A52" s="36"/>
      <c r="B52" s="261" t="s">
        <v>442</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c r="A53" s="36"/>
      <c r="B53" s="261"/>
      <c r="C53" s="35"/>
      <c r="D53" s="262"/>
      <c r="E53" s="262"/>
      <c r="G53" s="262"/>
      <c r="H53" s="262"/>
      <c r="I53" s="262"/>
      <c r="J53" s="262"/>
      <c r="K53" s="262"/>
      <c r="L53" s="262"/>
      <c r="M53" s="334"/>
      <c r="N53" s="334"/>
      <c r="O53" s="334"/>
      <c r="P53" s="334"/>
      <c r="Q53" s="334"/>
      <c r="R53" s="334"/>
      <c r="S53" s="334"/>
      <c r="T53" s="262" t="s">
        <v>41</v>
      </c>
      <c r="U53" s="35"/>
      <c r="V53" s="261" t="s">
        <v>38</v>
      </c>
      <c r="W53" s="35"/>
      <c r="X53" s="262"/>
      <c r="Y53" s="35"/>
      <c r="Z53" s="334"/>
      <c r="AA53" s="334"/>
      <c r="AB53" s="334"/>
      <c r="AC53" s="334"/>
      <c r="AD53" s="334"/>
      <c r="AE53" s="334"/>
      <c r="AF53" s="334"/>
      <c r="AG53" s="262" t="s">
        <v>42</v>
      </c>
      <c r="AK53" s="269">
        <v>10</v>
      </c>
    </row>
    <row r="54" spans="1:37" ht="24.95" customHeight="1">
      <c r="A54" s="36"/>
      <c r="B54" s="261" t="s">
        <v>443</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c r="A55" s="36"/>
      <c r="B55" s="35"/>
      <c r="C55" s="261"/>
      <c r="D55" s="262"/>
      <c r="E55" s="262"/>
      <c r="G55" s="262"/>
      <c r="H55" s="262"/>
      <c r="I55" s="262"/>
      <c r="J55" s="262"/>
      <c r="K55" s="262"/>
      <c r="L55" s="262"/>
      <c r="M55" s="334"/>
      <c r="N55" s="334"/>
      <c r="O55" s="334"/>
      <c r="P55" s="334"/>
      <c r="Q55" s="334"/>
      <c r="R55" s="334"/>
      <c r="S55" s="334"/>
      <c r="T55" s="262" t="s">
        <v>41</v>
      </c>
      <c r="V55" s="261" t="s">
        <v>38</v>
      </c>
      <c r="X55" s="262"/>
      <c r="Z55" s="334"/>
      <c r="AA55" s="334"/>
      <c r="AB55" s="334"/>
      <c r="AC55" s="334"/>
      <c r="AD55" s="334"/>
      <c r="AE55" s="334"/>
      <c r="AF55" s="334"/>
      <c r="AG55" s="262" t="s">
        <v>42</v>
      </c>
      <c r="AK55" s="269">
        <v>2</v>
      </c>
    </row>
    <row r="56" spans="1:37" ht="24.75" customHeight="1">
      <c r="A56" s="36"/>
      <c r="B56" s="261" t="s">
        <v>444</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c r="A57" s="36"/>
      <c r="B57" s="35"/>
      <c r="C57" s="261"/>
      <c r="D57" s="262"/>
      <c r="E57" s="262"/>
      <c r="G57" s="262"/>
      <c r="H57" s="262"/>
      <c r="I57" s="262"/>
      <c r="J57" s="262"/>
      <c r="K57" s="262"/>
      <c r="L57" s="262"/>
      <c r="M57" s="334"/>
      <c r="N57" s="334"/>
      <c r="O57" s="334"/>
      <c r="P57" s="334"/>
      <c r="Q57" s="334"/>
      <c r="R57" s="334"/>
      <c r="S57" s="334"/>
      <c r="T57" s="262" t="s">
        <v>41</v>
      </c>
      <c r="V57" s="261" t="s">
        <v>38</v>
      </c>
      <c r="X57" s="262"/>
      <c r="Z57" s="334"/>
      <c r="AA57" s="334"/>
      <c r="AB57" s="334"/>
      <c r="AC57" s="334"/>
      <c r="AD57" s="334"/>
      <c r="AE57" s="334"/>
      <c r="AF57" s="334"/>
      <c r="AG57" s="262" t="s">
        <v>42</v>
      </c>
      <c r="AK57" s="269">
        <v>41</v>
      </c>
    </row>
    <row r="58" spans="1:37" ht="24.95" customHeight="1">
      <c r="A58" s="36"/>
      <c r="B58" s="261" t="s">
        <v>445</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c r="A59" s="36"/>
      <c r="B59" s="35"/>
      <c r="C59" s="261"/>
      <c r="D59" s="262"/>
      <c r="E59" s="262"/>
      <c r="G59" s="262"/>
      <c r="H59" s="262"/>
      <c r="I59" s="262"/>
      <c r="J59" s="262"/>
      <c r="K59" s="262"/>
      <c r="L59" s="262"/>
      <c r="M59" s="334"/>
      <c r="N59" s="334"/>
      <c r="O59" s="334"/>
      <c r="P59" s="334"/>
      <c r="Q59" s="334"/>
      <c r="R59" s="334"/>
      <c r="S59" s="334"/>
      <c r="T59" s="262" t="s">
        <v>41</v>
      </c>
      <c r="U59" s="35"/>
      <c r="V59" s="261" t="s">
        <v>38</v>
      </c>
      <c r="W59" s="35"/>
      <c r="X59" s="262"/>
      <c r="Y59" s="35"/>
      <c r="Z59" s="334"/>
      <c r="AA59" s="334"/>
      <c r="AB59" s="334"/>
      <c r="AC59" s="334"/>
      <c r="AD59" s="334"/>
      <c r="AE59" s="334"/>
      <c r="AF59" s="334"/>
      <c r="AG59" s="262" t="s">
        <v>42</v>
      </c>
      <c r="AK59" s="269">
        <v>10</v>
      </c>
    </row>
    <row r="60" spans="1:37" ht="24.95" customHeight="1">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c r="A66" s="36"/>
      <c r="C66" s="261"/>
      <c r="D66" s="262"/>
      <c r="E66" s="262"/>
      <c r="G66" s="262"/>
      <c r="H66" s="262"/>
      <c r="I66" s="262"/>
      <c r="J66" s="262"/>
      <c r="K66" s="262"/>
      <c r="L66" s="262"/>
      <c r="M66" s="348">
        <f>SUM(M44:S59)</f>
        <v>0</v>
      </c>
      <c r="N66" s="348"/>
      <c r="O66" s="348"/>
      <c r="P66" s="348"/>
      <c r="Q66" s="348"/>
      <c r="R66" s="348"/>
      <c r="S66" s="348"/>
      <c r="T66" s="262" t="s">
        <v>41</v>
      </c>
      <c r="U66" s="35"/>
      <c r="V66" s="261" t="s">
        <v>38</v>
      </c>
      <c r="W66" s="35"/>
      <c r="X66" s="262"/>
      <c r="Y66" s="35"/>
      <c r="Z66" s="348">
        <f>SUM(Z44:AF59)</f>
        <v>0</v>
      </c>
      <c r="AA66" s="348"/>
      <c r="AB66" s="348"/>
      <c r="AC66" s="348"/>
      <c r="AD66" s="348"/>
      <c r="AE66" s="348"/>
      <c r="AF66" s="348"/>
      <c r="AG66" s="262" t="s">
        <v>42</v>
      </c>
    </row>
    <row r="67" spans="1:37" ht="24.95" customHeight="1">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c r="A68" s="36"/>
      <c r="C68" s="261"/>
      <c r="D68" s="262"/>
      <c r="E68" s="262"/>
      <c r="G68" s="262"/>
      <c r="H68" s="262"/>
      <c r="I68" s="262"/>
      <c r="J68" s="262"/>
      <c r="K68" s="262"/>
      <c r="L68" s="262"/>
      <c r="M68" s="348">
        <f>M45*AK45+M47*AK47+M49*AK49+M51*AK51+M53*AK53+M55*AK55+M57*AK57+M59*AK59</f>
        <v>0</v>
      </c>
      <c r="N68" s="348"/>
      <c r="O68" s="348"/>
      <c r="P68" s="348"/>
      <c r="Q68" s="348"/>
      <c r="R68" s="348"/>
      <c r="S68" s="348"/>
      <c r="T68" s="262" t="s">
        <v>48</v>
      </c>
      <c r="U68" s="35"/>
      <c r="V68" s="261" t="s">
        <v>38</v>
      </c>
      <c r="W68" s="35"/>
      <c r="X68" s="262"/>
      <c r="Y68" s="35"/>
      <c r="Z68" s="348">
        <f>Z45*AK45+Z47*AK47+Z49*AK49+Z51*AK51+Z53*AK53+Z55*AK55+Z57*AK57+Z59*AK59</f>
        <v>0</v>
      </c>
      <c r="AA68" s="348"/>
      <c r="AB68" s="348"/>
      <c r="AC68" s="348"/>
      <c r="AD68" s="348"/>
      <c r="AE68" s="348"/>
      <c r="AF68" s="348"/>
      <c r="AG68" s="262" t="s">
        <v>49</v>
      </c>
    </row>
    <row r="69" spans="1:37" ht="15" customHeight="1">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c r="A71" s="36"/>
      <c r="B71" s="261"/>
      <c r="D71" s="262"/>
      <c r="E71" s="262"/>
      <c r="G71" s="262"/>
      <c r="H71" s="262"/>
      <c r="I71" s="262"/>
      <c r="J71" s="262"/>
      <c r="K71" s="262"/>
      <c r="L71" s="262"/>
      <c r="M71" s="355" t="str">
        <f>IFERROR(ROUNDDOWN(M68*10/M34,4),"")</f>
        <v/>
      </c>
      <c r="N71" s="355"/>
      <c r="O71" s="355"/>
      <c r="P71" s="355"/>
      <c r="Q71" s="355"/>
      <c r="R71" s="355"/>
      <c r="S71" s="355"/>
      <c r="T71" s="262"/>
      <c r="U71" s="35"/>
      <c r="V71" s="261" t="s">
        <v>38</v>
      </c>
      <c r="W71" s="35"/>
      <c r="X71" s="262"/>
      <c r="Y71" s="35"/>
      <c r="Z71" s="358" t="str">
        <f>IFERROR(Z68*10/Z34,"")</f>
        <v/>
      </c>
      <c r="AA71" s="358"/>
      <c r="AB71" s="358"/>
      <c r="AC71" s="358"/>
      <c r="AD71" s="358"/>
      <c r="AE71" s="358"/>
      <c r="AF71" s="358"/>
      <c r="AG71" s="262" t="s">
        <v>50</v>
      </c>
      <c r="AK71" s="273">
        <f>IF(M71&lt;0.012,1,0)</f>
        <v>0</v>
      </c>
    </row>
    <row r="72" spans="1:37" ht="15" customHeight="1">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c r="A73" s="36"/>
      <c r="B73" s="261" t="s">
        <v>456</v>
      </c>
      <c r="D73" s="262"/>
      <c r="E73" s="262"/>
      <c r="G73" s="262"/>
      <c r="H73" s="262"/>
      <c r="I73" s="262"/>
      <c r="J73" s="262"/>
      <c r="K73" s="262"/>
      <c r="L73" s="262"/>
    </row>
    <row r="74" spans="1:37" ht="24.95" customHeight="1">
      <c r="A74" s="36"/>
      <c r="C74" s="261"/>
      <c r="D74" s="262"/>
      <c r="E74" s="262"/>
      <c r="M74" s="357" t="str">
        <f>IFERROR(IF((M34*1.2%-(M68*10))/(((M45+M49+M51+M53+M57+M59)*8+M47+M55)*10)&lt;0,0,(M34*1.2%-(M68*10))/(((M45+M49+M51+M53+M57+M59)*8+M47+M55)*10)),"")</f>
        <v/>
      </c>
      <c r="N74" s="357"/>
      <c r="O74" s="357"/>
      <c r="P74" s="357"/>
      <c r="Q74" s="357"/>
      <c r="R74" s="357"/>
      <c r="S74" s="357"/>
      <c r="T74" s="262"/>
      <c r="V74" s="261" t="s">
        <v>38</v>
      </c>
      <c r="Z74" s="357" t="str">
        <f>IFERROR(IF((Z34*1.2%-(Z68*10))/(((Z45+Z49+Z51+Z53+Z57+Z59)*8+Z47+Z55)*10)&lt;0,0,(Z34*1.2%-(Z68*10))/(((Z45+Z49+Z51+Z53+Z57+Z59)*8+Z47+Z55)*10)),"")</f>
        <v/>
      </c>
      <c r="AA74" s="357"/>
      <c r="AB74" s="357"/>
      <c r="AC74" s="357"/>
      <c r="AD74" s="357"/>
      <c r="AE74" s="357"/>
      <c r="AF74" s="357"/>
      <c r="AG74" s="262" t="s">
        <v>51</v>
      </c>
    </row>
    <row r="75" spans="1:37" ht="24.95" customHeight="1">
      <c r="A75" s="36"/>
      <c r="C75" s="261"/>
      <c r="D75" s="262"/>
      <c r="E75" s="262"/>
      <c r="G75" s="262"/>
      <c r="H75" s="262"/>
      <c r="I75" s="262"/>
      <c r="J75" s="262"/>
      <c r="K75" s="262"/>
      <c r="L75" s="262"/>
      <c r="M75" s="262"/>
      <c r="N75" s="262"/>
      <c r="O75" s="262"/>
      <c r="P75" s="262"/>
      <c r="Q75" s="262"/>
      <c r="R75" s="262"/>
      <c r="S75" s="262"/>
    </row>
    <row r="76" spans="1:37" ht="20.100000000000001" customHeight="1">
      <c r="A76" s="36"/>
      <c r="B76" s="347" t="s">
        <v>52</v>
      </c>
      <c r="C76" s="347"/>
      <c r="D76" s="347"/>
      <c r="E76" s="347"/>
      <c r="F76" s="350" t="s">
        <v>53</v>
      </c>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row>
    <row r="77" spans="1:37" ht="20.100000000000001" customHeight="1">
      <c r="A77" s="36"/>
      <c r="B77" s="347"/>
      <c r="C77" s="347"/>
      <c r="D77" s="347"/>
      <c r="E77" s="347"/>
      <c r="F77" s="352" t="s">
        <v>54</v>
      </c>
      <c r="G77" s="352"/>
      <c r="H77" s="352"/>
      <c r="I77" s="352"/>
      <c r="J77" s="352"/>
      <c r="K77" s="352"/>
      <c r="L77" s="352"/>
      <c r="M77" s="352"/>
      <c r="N77" s="352"/>
      <c r="O77" s="352"/>
      <c r="P77" s="352"/>
      <c r="Q77" s="352"/>
      <c r="R77" s="352"/>
      <c r="S77" s="352"/>
      <c r="T77" s="352"/>
      <c r="U77" s="352"/>
      <c r="V77" s="352"/>
      <c r="W77" s="352"/>
      <c r="X77" s="352"/>
      <c r="Y77" s="352"/>
      <c r="Z77" s="352"/>
      <c r="AA77" s="352"/>
      <c r="AB77" s="352"/>
      <c r="AC77" s="352"/>
      <c r="AD77" s="352"/>
      <c r="AE77" s="352"/>
      <c r="AF77" s="352"/>
      <c r="AG77" s="352"/>
      <c r="AH77" s="352"/>
    </row>
    <row r="78" spans="1:37" ht="20.100000000000001" customHeight="1">
      <c r="A78" s="36"/>
      <c r="B78" s="347"/>
      <c r="C78" s="347"/>
      <c r="D78" s="347"/>
      <c r="E78" s="347"/>
      <c r="G78" s="83"/>
      <c r="H78" s="83"/>
      <c r="I78" s="83"/>
      <c r="J78" s="353" t="s">
        <v>55</v>
      </c>
      <c r="K78" s="353"/>
      <c r="L78" s="353"/>
      <c r="M78" s="353"/>
      <c r="N78" s="353"/>
      <c r="O78" s="353"/>
      <c r="P78" s="353"/>
      <c r="Q78" s="353"/>
      <c r="R78" s="353"/>
      <c r="S78" s="353"/>
      <c r="T78" s="353"/>
      <c r="U78" s="353"/>
      <c r="V78" s="353"/>
      <c r="W78" s="353"/>
      <c r="X78" s="353"/>
      <c r="Y78" s="353"/>
      <c r="Z78" s="353"/>
      <c r="AA78" s="353"/>
      <c r="AB78" s="353"/>
      <c r="AC78" s="353"/>
      <c r="AD78" s="353"/>
      <c r="AE78" s="83"/>
      <c r="AF78" s="83"/>
      <c r="AG78" s="83"/>
      <c r="AH78" s="83"/>
    </row>
    <row r="79" spans="1:37" ht="20.100000000000001" customHeight="1">
      <c r="A79" s="36"/>
      <c r="B79" s="347"/>
      <c r="C79" s="347"/>
      <c r="D79" s="347"/>
      <c r="E79" s="347"/>
      <c r="G79" s="82"/>
      <c r="H79" s="82"/>
      <c r="I79" s="82"/>
      <c r="J79" s="354" t="s">
        <v>56</v>
      </c>
      <c r="K79" s="354"/>
      <c r="L79" s="354"/>
      <c r="M79" s="354"/>
      <c r="N79" s="354"/>
      <c r="O79" s="354"/>
      <c r="P79" s="354"/>
      <c r="Q79" s="354"/>
      <c r="R79" s="354"/>
      <c r="S79" s="354"/>
      <c r="T79" s="354"/>
      <c r="U79" s="354"/>
      <c r="V79" s="354"/>
      <c r="W79" s="354"/>
      <c r="X79" s="354"/>
      <c r="Y79" s="354"/>
      <c r="Z79" s="354"/>
      <c r="AA79" s="354"/>
      <c r="AB79" s="354"/>
      <c r="AC79" s="354"/>
      <c r="AD79" s="354"/>
      <c r="AE79" s="82"/>
      <c r="AF79" s="82"/>
      <c r="AG79" s="82"/>
      <c r="AH79" s="82"/>
    </row>
    <row r="80" spans="1:37" ht="20.100000000000001" customHeight="1">
      <c r="A80" s="36"/>
      <c r="B80" s="347"/>
      <c r="C80" s="347"/>
      <c r="D80" s="347"/>
      <c r="E80" s="347"/>
      <c r="G80" s="81"/>
      <c r="H80" s="81"/>
      <c r="I80" s="81"/>
      <c r="J80" s="354" t="s">
        <v>57</v>
      </c>
      <c r="K80" s="354"/>
      <c r="L80" s="354"/>
      <c r="M80" s="354"/>
      <c r="N80" s="354"/>
      <c r="O80" s="354"/>
      <c r="P80" s="354"/>
      <c r="Q80" s="354"/>
      <c r="R80" s="354"/>
      <c r="S80" s="354"/>
      <c r="T80" s="354"/>
      <c r="U80" s="354"/>
      <c r="V80" s="354"/>
      <c r="W80" s="354"/>
      <c r="X80" s="354"/>
      <c r="Y80" s="354"/>
      <c r="Z80" s="354"/>
      <c r="AA80" s="354"/>
      <c r="AB80" s="354"/>
      <c r="AC80" s="354"/>
      <c r="AD80" s="354"/>
      <c r="AE80" s="82" t="s">
        <v>58</v>
      </c>
      <c r="AF80" s="82"/>
      <c r="AG80" s="82"/>
      <c r="AH80" s="82"/>
    </row>
    <row r="81" spans="1:38" ht="20.100000000000001" customHeight="1">
      <c r="A81" s="36"/>
      <c r="B81" s="347"/>
      <c r="C81" s="347"/>
      <c r="D81" s="347"/>
      <c r="E81" s="347"/>
      <c r="G81" s="82"/>
      <c r="H81" s="82"/>
      <c r="I81" s="82"/>
      <c r="J81" s="354" t="s">
        <v>59</v>
      </c>
      <c r="K81" s="354"/>
      <c r="L81" s="354"/>
      <c r="M81" s="354"/>
      <c r="N81" s="354"/>
      <c r="O81" s="354"/>
      <c r="P81" s="354"/>
      <c r="Q81" s="354"/>
      <c r="R81" s="354"/>
      <c r="S81" s="354"/>
      <c r="T81" s="354"/>
      <c r="U81" s="354"/>
      <c r="V81" s="354"/>
      <c r="W81" s="354"/>
      <c r="X81" s="354"/>
      <c r="Y81" s="354"/>
      <c r="Z81" s="354"/>
      <c r="AA81" s="354"/>
      <c r="AB81" s="354"/>
      <c r="AC81" s="354"/>
      <c r="AD81" s="354"/>
      <c r="AE81" s="82"/>
      <c r="AF81" s="82"/>
      <c r="AG81" s="82"/>
      <c r="AH81" s="82"/>
    </row>
    <row r="82" spans="1:38" ht="20.100000000000001" customHeight="1">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38" ht="24.95" customHeight="1">
      <c r="A83" s="36" t="s">
        <v>60</v>
      </c>
      <c r="B83" s="261" t="s">
        <v>61</v>
      </c>
      <c r="D83" s="262"/>
      <c r="E83" s="262"/>
      <c r="G83" s="262"/>
      <c r="H83" s="262"/>
      <c r="I83" s="262"/>
      <c r="J83" s="262"/>
      <c r="K83" s="262"/>
      <c r="L83" s="262"/>
      <c r="M83" s="262"/>
      <c r="N83" s="262"/>
      <c r="O83" s="262"/>
      <c r="P83" s="262"/>
      <c r="Q83" s="262"/>
      <c r="R83" s="262"/>
      <c r="S83" s="262"/>
    </row>
    <row r="84" spans="1:38" ht="15" customHeight="1">
      <c r="A84" s="36"/>
      <c r="B84" s="261"/>
      <c r="D84" s="262"/>
      <c r="E84" s="262"/>
      <c r="G84" s="262"/>
      <c r="H84" s="262"/>
      <c r="I84" s="262"/>
      <c r="J84" s="262"/>
      <c r="K84" s="262"/>
      <c r="L84" s="262"/>
      <c r="M84" s="262"/>
      <c r="N84" s="262"/>
      <c r="O84" s="262"/>
      <c r="P84" s="262"/>
      <c r="Q84" s="262"/>
      <c r="R84" s="262"/>
      <c r="S84" s="262"/>
    </row>
    <row r="85" spans="1:38" ht="24.95" customHeight="1">
      <c r="A85" s="36"/>
      <c r="B85" s="261"/>
      <c r="D85" s="262"/>
      <c r="E85" s="262"/>
      <c r="G85" s="262"/>
      <c r="J85" s="351" t="str">
        <f>IF(AK85&lt;=1.1,IF(AK85&gt;=0.9,"☑","□"),"□")</f>
        <v>□</v>
      </c>
      <c r="K85" s="351"/>
      <c r="L85" s="261" t="s">
        <v>354</v>
      </c>
      <c r="M85" s="262"/>
      <c r="N85" s="262"/>
      <c r="O85" s="262"/>
      <c r="P85" s="262"/>
      <c r="Q85" s="262"/>
      <c r="R85" s="262"/>
      <c r="S85" s="262"/>
      <c r="T85" s="262"/>
      <c r="U85" s="262"/>
      <c r="V85" s="262"/>
      <c r="AK85" s="274" t="str">
        <f>IFERROR(M34/Z34,"")</f>
        <v/>
      </c>
    </row>
    <row r="86" spans="1:38" ht="24.95" customHeight="1">
      <c r="A86" s="36"/>
      <c r="B86" s="261"/>
      <c r="C86" s="51" t="s">
        <v>62</v>
      </c>
      <c r="D86" s="262"/>
      <c r="E86" s="262"/>
      <c r="G86" s="262"/>
      <c r="J86" s="351" t="str">
        <f>IF(AK86&lt;=1.1,IF(AK86&gt;=0.9,"☑","□"),"□")</f>
        <v>□</v>
      </c>
      <c r="K86" s="351"/>
      <c r="L86" s="48" t="s">
        <v>355</v>
      </c>
      <c r="M86" s="262"/>
      <c r="N86" s="262"/>
      <c r="O86" s="262"/>
      <c r="P86" s="262"/>
      <c r="Q86" s="262"/>
      <c r="R86" s="262"/>
      <c r="S86" s="262"/>
      <c r="T86" s="262"/>
      <c r="U86" s="262"/>
      <c r="V86" s="262"/>
      <c r="AK86" s="274" t="str">
        <f>IFERROR(M68/Z68,"")</f>
        <v/>
      </c>
    </row>
    <row r="87" spans="1:38" ht="24.95" customHeight="1">
      <c r="A87" s="36"/>
      <c r="B87" s="261"/>
      <c r="D87" s="262"/>
      <c r="E87" s="262"/>
      <c r="G87" s="262"/>
      <c r="J87" s="351" t="str">
        <f>IF(AK87&lt;=1.1,IF(AK87&gt;=0.9,"☑","□"),"□")</f>
        <v>□</v>
      </c>
      <c r="K87" s="351"/>
      <c r="L87" s="48" t="s">
        <v>357</v>
      </c>
      <c r="M87" s="262"/>
      <c r="N87" s="262"/>
      <c r="O87" s="262"/>
      <c r="P87" s="262"/>
      <c r="Q87" s="262"/>
      <c r="R87" s="262"/>
      <c r="S87" s="262"/>
      <c r="T87" s="262"/>
      <c r="U87" s="262"/>
      <c r="V87" s="262"/>
      <c r="AK87" s="274" t="str">
        <f>IFERROR(M66/Z66,"")</f>
        <v/>
      </c>
    </row>
    <row r="88" spans="1:38" ht="24.95" customHeight="1">
      <c r="A88" s="36"/>
      <c r="B88" s="261"/>
      <c r="D88" s="262"/>
      <c r="E88" s="262"/>
      <c r="G88" s="262"/>
      <c r="J88" s="351" t="str">
        <f>IF(AK88&lt;=1.1,IF(AK88&gt;=0.9,"☑","□"),"□")</f>
        <v>□</v>
      </c>
      <c r="K88" s="351"/>
      <c r="L88" s="261" t="s">
        <v>358</v>
      </c>
      <c r="M88" s="262"/>
      <c r="N88" s="262"/>
      <c r="O88" s="262"/>
      <c r="P88" s="262"/>
      <c r="Q88" s="262"/>
      <c r="R88" s="262"/>
      <c r="S88" s="262"/>
      <c r="T88" s="262"/>
      <c r="U88" s="262"/>
      <c r="V88" s="262"/>
      <c r="AK88" s="274" t="str">
        <f>IFERROR(M74/Z74,"")</f>
        <v/>
      </c>
    </row>
    <row r="89" spans="1:38" ht="24.95" customHeight="1">
      <c r="A89" s="36"/>
      <c r="B89" s="261"/>
      <c r="D89" s="262"/>
      <c r="E89" s="262"/>
      <c r="G89" s="262"/>
      <c r="J89" s="267" t="s">
        <v>448</v>
      </c>
      <c r="K89" s="247"/>
      <c r="L89" s="261"/>
      <c r="M89" s="262"/>
      <c r="N89" s="262"/>
      <c r="O89" s="262"/>
      <c r="P89" s="262"/>
      <c r="Q89" s="262"/>
      <c r="R89" s="262"/>
      <c r="S89" s="262"/>
      <c r="T89" s="262"/>
      <c r="U89" s="262"/>
      <c r="V89" s="262"/>
      <c r="AK89" s="274"/>
    </row>
    <row r="90" spans="1:38" ht="15" customHeight="1">
      <c r="A90" s="36"/>
      <c r="B90" s="261"/>
      <c r="D90" s="262"/>
      <c r="E90" s="262"/>
      <c r="G90" s="262"/>
      <c r="H90" s="262"/>
      <c r="I90" s="262"/>
      <c r="J90" s="262"/>
      <c r="K90" s="262"/>
      <c r="L90" s="262"/>
      <c r="M90" s="262"/>
      <c r="N90" s="262"/>
      <c r="O90" s="262"/>
      <c r="P90" s="262"/>
      <c r="Q90" s="262"/>
      <c r="R90" s="262"/>
      <c r="S90" s="262"/>
    </row>
    <row r="91" spans="1:38" ht="24.95" customHeight="1">
      <c r="A91" s="36" t="s">
        <v>63</v>
      </c>
      <c r="B91" s="261" t="s">
        <v>64</v>
      </c>
      <c r="D91" s="262"/>
      <c r="E91" s="262"/>
      <c r="G91" s="262"/>
      <c r="H91" s="262"/>
      <c r="I91" s="262"/>
      <c r="J91" s="262"/>
      <c r="K91" s="262"/>
      <c r="L91" s="262"/>
      <c r="M91" s="262"/>
      <c r="N91" s="262"/>
      <c r="O91" s="262"/>
      <c r="P91" s="262"/>
      <c r="Q91" s="262"/>
      <c r="R91" s="262"/>
      <c r="S91" s="262"/>
    </row>
    <row r="92" spans="1:38" ht="24.95" customHeight="1">
      <c r="A92" s="36"/>
      <c r="B92" s="51" t="s">
        <v>762</v>
      </c>
      <c r="E92" s="262"/>
      <c r="F92" s="262"/>
      <c r="G92" s="262"/>
      <c r="H92" s="262"/>
      <c r="I92" s="262"/>
      <c r="J92" s="262"/>
      <c r="K92" s="262"/>
      <c r="L92" s="262"/>
      <c r="M92" s="262"/>
      <c r="N92" s="262"/>
      <c r="O92" s="262"/>
    </row>
    <row r="93" spans="1:38" ht="24.95" customHeight="1">
      <c r="A93" s="36"/>
      <c r="D93" s="356" t="str">
        <f>IFERROR(IF(OR(AK21*AK24*AK71=0,M74&lt;=0),"算定不可",(VLOOKUP("該当",'リスト（外来）'!J:L,3,FALSE))),"")</f>
        <v>算定不可</v>
      </c>
      <c r="E93" s="356"/>
      <c r="F93" s="356"/>
      <c r="G93" s="356"/>
      <c r="H93" s="356"/>
      <c r="I93" s="356"/>
      <c r="J93" s="356"/>
      <c r="K93" s="356"/>
      <c r="L93" s="356"/>
      <c r="M93" s="356"/>
      <c r="N93" s="356"/>
      <c r="O93" s="356"/>
      <c r="P93" s="356"/>
      <c r="R93" s="356" t="str">
        <f>IFERROR(IF(OR(AK21*AK24*AK71=0,M74&lt;=0),"算定不可",(VLOOKUP("該当",'リスト（外来）'!J:N,4,FALSE))),"")</f>
        <v>算定不可</v>
      </c>
      <c r="S93" s="356"/>
      <c r="T93" s="356"/>
      <c r="U93" s="356"/>
      <c r="V93" s="356"/>
      <c r="W93" s="356"/>
      <c r="X93" s="356"/>
      <c r="Y93" s="356"/>
      <c r="Z93" s="356"/>
      <c r="AA93" s="356"/>
      <c r="AB93" s="356"/>
      <c r="AC93" s="356"/>
      <c r="AD93" s="356"/>
      <c r="AK93" s="269">
        <f>IFERROR(VLOOKUP(D93,'リスト（外来）'!L:N,3,FALSE),0)</f>
        <v>0</v>
      </c>
    </row>
    <row r="94" spans="1:38" ht="24.95" customHeight="1">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38" ht="24.95" customHeight="1">
      <c r="A95" s="36"/>
      <c r="D95" s="341" t="s">
        <v>66</v>
      </c>
      <c r="E95" s="342"/>
      <c r="F95" s="339" t="s">
        <v>67</v>
      </c>
      <c r="G95" s="339"/>
      <c r="H95" s="339"/>
      <c r="I95" s="339"/>
      <c r="J95" s="339"/>
      <c r="K95" s="339"/>
      <c r="L95" s="339"/>
      <c r="M95" s="339"/>
      <c r="N95" s="339"/>
      <c r="O95" s="339"/>
      <c r="P95" s="340"/>
      <c r="Q95" s="262"/>
      <c r="R95" s="341" t="s">
        <v>66</v>
      </c>
      <c r="S95" s="342"/>
      <c r="T95" s="339" t="s">
        <v>67</v>
      </c>
      <c r="U95" s="339"/>
      <c r="V95" s="339"/>
      <c r="W95" s="339"/>
      <c r="X95" s="339"/>
      <c r="Y95" s="339"/>
      <c r="Z95" s="339"/>
      <c r="AA95" s="339"/>
      <c r="AB95" s="339"/>
      <c r="AC95" s="339"/>
      <c r="AD95" s="340"/>
      <c r="AK95" s="269">
        <v>1</v>
      </c>
      <c r="AL95" s="270">
        <v>1</v>
      </c>
    </row>
    <row r="96" spans="1:38" ht="24.95" customHeight="1">
      <c r="A96" s="36"/>
      <c r="B96" s="261"/>
      <c r="C96" s="262"/>
      <c r="D96" s="341" t="s">
        <v>66</v>
      </c>
      <c r="E96" s="342"/>
      <c r="F96" s="339" t="s">
        <v>68</v>
      </c>
      <c r="G96" s="339"/>
      <c r="H96" s="339"/>
      <c r="I96" s="339"/>
      <c r="J96" s="339"/>
      <c r="K96" s="339"/>
      <c r="L96" s="339"/>
      <c r="M96" s="339"/>
      <c r="N96" s="339"/>
      <c r="O96" s="339"/>
      <c r="P96" s="340"/>
      <c r="R96" s="341" t="s">
        <v>66</v>
      </c>
      <c r="S96" s="342"/>
      <c r="T96" s="339" t="s">
        <v>69</v>
      </c>
      <c r="U96" s="339"/>
      <c r="V96" s="339"/>
      <c r="W96" s="339"/>
      <c r="X96" s="339"/>
      <c r="Y96" s="339"/>
      <c r="Z96" s="339"/>
      <c r="AA96" s="339"/>
      <c r="AB96" s="339"/>
      <c r="AC96" s="339"/>
      <c r="AD96" s="340"/>
      <c r="AK96" s="269">
        <v>1</v>
      </c>
      <c r="AL96" s="270">
        <f>IF(AK$93&gt;=AK96,1,0)</f>
        <v>0</v>
      </c>
    </row>
    <row r="97" spans="1:38" ht="24.95" customHeight="1">
      <c r="A97" s="36"/>
      <c r="B97" s="261"/>
      <c r="C97" s="262"/>
      <c r="D97" s="341" t="s">
        <v>66</v>
      </c>
      <c r="E97" s="342"/>
      <c r="F97" s="339" t="s">
        <v>70</v>
      </c>
      <c r="G97" s="339"/>
      <c r="H97" s="339"/>
      <c r="I97" s="339"/>
      <c r="J97" s="339"/>
      <c r="K97" s="339"/>
      <c r="L97" s="339"/>
      <c r="M97" s="339"/>
      <c r="N97" s="339"/>
      <c r="O97" s="339"/>
      <c r="P97" s="340"/>
      <c r="R97" s="341" t="s">
        <v>66</v>
      </c>
      <c r="S97" s="342"/>
      <c r="T97" s="339" t="s">
        <v>71</v>
      </c>
      <c r="U97" s="339"/>
      <c r="V97" s="339"/>
      <c r="W97" s="339"/>
      <c r="X97" s="339"/>
      <c r="Y97" s="339"/>
      <c r="Z97" s="339"/>
      <c r="AA97" s="339"/>
      <c r="AB97" s="339"/>
      <c r="AC97" s="339"/>
      <c r="AD97" s="340"/>
      <c r="AK97" s="269">
        <v>2</v>
      </c>
      <c r="AL97" s="270">
        <f>IF(AK$93&gt;=AK97,1,0)</f>
        <v>0</v>
      </c>
    </row>
    <row r="98" spans="1:38" ht="24.95" customHeight="1">
      <c r="A98" s="36"/>
      <c r="B98" s="261"/>
      <c r="C98" s="262"/>
      <c r="D98" s="341" t="s">
        <v>66</v>
      </c>
      <c r="E98" s="342"/>
      <c r="F98" s="339" t="s">
        <v>72</v>
      </c>
      <c r="G98" s="339"/>
      <c r="H98" s="339"/>
      <c r="I98" s="339"/>
      <c r="J98" s="339"/>
      <c r="K98" s="339"/>
      <c r="L98" s="339"/>
      <c r="M98" s="339"/>
      <c r="N98" s="339"/>
      <c r="O98" s="339"/>
      <c r="P98" s="340"/>
      <c r="R98" s="341" t="s">
        <v>66</v>
      </c>
      <c r="S98" s="342"/>
      <c r="T98" s="339" t="s">
        <v>73</v>
      </c>
      <c r="U98" s="339"/>
      <c r="V98" s="339"/>
      <c r="W98" s="339"/>
      <c r="X98" s="339"/>
      <c r="Y98" s="339"/>
      <c r="Z98" s="339"/>
      <c r="AA98" s="339"/>
      <c r="AB98" s="339"/>
      <c r="AC98" s="339"/>
      <c r="AD98" s="340"/>
      <c r="AK98" s="269">
        <v>3</v>
      </c>
      <c r="AL98" s="270">
        <f>IF(AK$93&gt;=AK98,1,0)</f>
        <v>0</v>
      </c>
    </row>
    <row r="99" spans="1:38" ht="24.95" customHeight="1">
      <c r="A99" s="36"/>
      <c r="B99" s="261"/>
      <c r="C99" s="262"/>
      <c r="D99" s="341" t="s">
        <v>66</v>
      </c>
      <c r="E99" s="342"/>
      <c r="F99" s="339" t="s">
        <v>74</v>
      </c>
      <c r="G99" s="339"/>
      <c r="H99" s="339"/>
      <c r="I99" s="339"/>
      <c r="J99" s="339"/>
      <c r="K99" s="339"/>
      <c r="L99" s="339"/>
      <c r="M99" s="339"/>
      <c r="N99" s="339"/>
      <c r="O99" s="339"/>
      <c r="P99" s="340"/>
      <c r="R99" s="341" t="s">
        <v>66</v>
      </c>
      <c r="S99" s="342"/>
      <c r="T99" s="339" t="s">
        <v>75</v>
      </c>
      <c r="U99" s="339"/>
      <c r="V99" s="339"/>
      <c r="W99" s="339"/>
      <c r="X99" s="339"/>
      <c r="Y99" s="339"/>
      <c r="Z99" s="339"/>
      <c r="AA99" s="339"/>
      <c r="AB99" s="339"/>
      <c r="AC99" s="339"/>
      <c r="AD99" s="340"/>
      <c r="AK99" s="269">
        <v>4</v>
      </c>
      <c r="AL99" s="270">
        <f t="shared" ref="AL99:AL103" si="0">IF(AK$93&gt;=AK99,1,0)</f>
        <v>0</v>
      </c>
    </row>
    <row r="100" spans="1:38" ht="24.95" customHeight="1">
      <c r="A100" s="36"/>
      <c r="B100" s="261"/>
      <c r="C100" s="262"/>
      <c r="D100" s="341" t="s">
        <v>66</v>
      </c>
      <c r="E100" s="342"/>
      <c r="F100" s="339" t="s">
        <v>76</v>
      </c>
      <c r="G100" s="339"/>
      <c r="H100" s="339"/>
      <c r="I100" s="339"/>
      <c r="J100" s="339"/>
      <c r="K100" s="339"/>
      <c r="L100" s="339"/>
      <c r="M100" s="339"/>
      <c r="N100" s="339"/>
      <c r="O100" s="339"/>
      <c r="P100" s="340"/>
      <c r="R100" s="341" t="s">
        <v>66</v>
      </c>
      <c r="S100" s="342"/>
      <c r="T100" s="339" t="s">
        <v>77</v>
      </c>
      <c r="U100" s="339"/>
      <c r="V100" s="339"/>
      <c r="W100" s="339"/>
      <c r="X100" s="339"/>
      <c r="Y100" s="339"/>
      <c r="Z100" s="339"/>
      <c r="AA100" s="339"/>
      <c r="AB100" s="339"/>
      <c r="AC100" s="339"/>
      <c r="AD100" s="340"/>
      <c r="AK100" s="269">
        <v>5</v>
      </c>
      <c r="AL100" s="270">
        <f t="shared" si="0"/>
        <v>0</v>
      </c>
    </row>
    <row r="101" spans="1:38" ht="24.95" customHeight="1">
      <c r="A101" s="36"/>
      <c r="B101" s="261"/>
      <c r="C101" s="262"/>
      <c r="D101" s="341" t="s">
        <v>66</v>
      </c>
      <c r="E101" s="342"/>
      <c r="F101" s="339" t="s">
        <v>78</v>
      </c>
      <c r="G101" s="339"/>
      <c r="H101" s="339"/>
      <c r="I101" s="339"/>
      <c r="J101" s="339"/>
      <c r="K101" s="339"/>
      <c r="L101" s="339"/>
      <c r="M101" s="339"/>
      <c r="N101" s="339"/>
      <c r="O101" s="339"/>
      <c r="P101" s="340"/>
      <c r="R101" s="341" t="s">
        <v>66</v>
      </c>
      <c r="S101" s="342"/>
      <c r="T101" s="339" t="s">
        <v>79</v>
      </c>
      <c r="U101" s="339"/>
      <c r="V101" s="339"/>
      <c r="W101" s="339"/>
      <c r="X101" s="339"/>
      <c r="Y101" s="339"/>
      <c r="Z101" s="339"/>
      <c r="AA101" s="339"/>
      <c r="AB101" s="339"/>
      <c r="AC101" s="339"/>
      <c r="AD101" s="340"/>
      <c r="AK101" s="269">
        <v>6</v>
      </c>
      <c r="AL101" s="270">
        <f t="shared" si="0"/>
        <v>0</v>
      </c>
    </row>
    <row r="102" spans="1:38" ht="24.95" customHeight="1">
      <c r="A102" s="36"/>
      <c r="B102" s="261"/>
      <c r="C102" s="262"/>
      <c r="D102" s="341" t="s">
        <v>66</v>
      </c>
      <c r="E102" s="342"/>
      <c r="F102" s="339" t="s">
        <v>80</v>
      </c>
      <c r="G102" s="339"/>
      <c r="H102" s="339"/>
      <c r="I102" s="339"/>
      <c r="J102" s="339"/>
      <c r="K102" s="339"/>
      <c r="L102" s="339"/>
      <c r="M102" s="339"/>
      <c r="N102" s="339"/>
      <c r="O102" s="339"/>
      <c r="P102" s="340"/>
      <c r="R102" s="341" t="s">
        <v>66</v>
      </c>
      <c r="S102" s="342"/>
      <c r="T102" s="339" t="s">
        <v>81</v>
      </c>
      <c r="U102" s="339"/>
      <c r="V102" s="339"/>
      <c r="W102" s="339"/>
      <c r="X102" s="339"/>
      <c r="Y102" s="339"/>
      <c r="Z102" s="339"/>
      <c r="AA102" s="339"/>
      <c r="AB102" s="339"/>
      <c r="AC102" s="339"/>
      <c r="AD102" s="340"/>
      <c r="AK102" s="269">
        <v>7</v>
      </c>
      <c r="AL102" s="270">
        <f t="shared" si="0"/>
        <v>0</v>
      </c>
    </row>
    <row r="103" spans="1:38" ht="24.95" customHeight="1">
      <c r="A103" s="36"/>
      <c r="B103" s="261"/>
      <c r="C103" s="262"/>
      <c r="D103" s="341" t="s">
        <v>66</v>
      </c>
      <c r="E103" s="342"/>
      <c r="F103" s="339" t="s">
        <v>82</v>
      </c>
      <c r="G103" s="339"/>
      <c r="H103" s="339"/>
      <c r="I103" s="339"/>
      <c r="J103" s="339"/>
      <c r="K103" s="339"/>
      <c r="L103" s="339"/>
      <c r="M103" s="339"/>
      <c r="N103" s="339"/>
      <c r="O103" s="339"/>
      <c r="P103" s="340"/>
      <c r="R103" s="341" t="s">
        <v>66</v>
      </c>
      <c r="S103" s="342"/>
      <c r="T103" s="339" t="s">
        <v>83</v>
      </c>
      <c r="U103" s="339"/>
      <c r="V103" s="339"/>
      <c r="W103" s="339"/>
      <c r="X103" s="339"/>
      <c r="Y103" s="339"/>
      <c r="Z103" s="339"/>
      <c r="AA103" s="339"/>
      <c r="AB103" s="339"/>
      <c r="AC103" s="339"/>
      <c r="AD103" s="340"/>
      <c r="AK103" s="269">
        <v>8</v>
      </c>
      <c r="AL103" s="270">
        <f t="shared" si="0"/>
        <v>0</v>
      </c>
    </row>
    <row r="104" spans="1:38" ht="24.95" customHeight="1">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c r="A105" s="51" t="s">
        <v>16</v>
      </c>
    </row>
    <row r="106" spans="1:38" ht="24.95" customHeight="1">
      <c r="A106" s="51" t="s">
        <v>17</v>
      </c>
    </row>
    <row r="107" spans="1:38" ht="24.95" customHeight="1">
      <c r="A107" s="51" t="s">
        <v>84</v>
      </c>
    </row>
    <row r="108" spans="1:38" ht="24.95" customHeight="1">
      <c r="A108" s="51" t="s">
        <v>85</v>
      </c>
    </row>
    <row r="109" spans="1:38" ht="24.95" customHeight="1">
      <c r="A109" s="51" t="s">
        <v>22</v>
      </c>
    </row>
    <row r="110" spans="1:38" ht="24.95" customHeight="1">
      <c r="A110" s="51" t="s">
        <v>23</v>
      </c>
    </row>
    <row r="111" spans="1:38" ht="24.95" customHeight="1">
      <c r="A111" s="51" t="s">
        <v>450</v>
      </c>
    </row>
    <row r="112" spans="1:38" ht="24.95" customHeight="1">
      <c r="A112" s="51" t="s">
        <v>86</v>
      </c>
    </row>
    <row r="113" spans="1:37" ht="24.95" customHeight="1">
      <c r="A113" s="51" t="s">
        <v>521</v>
      </c>
      <c r="AK113" s="275"/>
    </row>
    <row r="114" spans="1:37" ht="24.95" customHeight="1">
      <c r="A114" s="35" t="s">
        <v>505</v>
      </c>
    </row>
    <row r="115" spans="1:37" ht="24.95" customHeight="1">
      <c r="A115" s="51" t="s">
        <v>87</v>
      </c>
    </row>
    <row r="116" spans="1:37" ht="24.95" customHeight="1">
      <c r="B116" s="51" t="s">
        <v>359</v>
      </c>
    </row>
    <row r="117" spans="1:37" ht="24.95" customHeight="1">
      <c r="A117" s="51" t="s">
        <v>460</v>
      </c>
    </row>
    <row r="118" spans="1:37" ht="24.95" customHeight="1">
      <c r="A118" s="51" t="s">
        <v>88</v>
      </c>
    </row>
    <row r="119" spans="1:37" ht="24.95" customHeight="1">
      <c r="A119" s="51" t="s">
        <v>89</v>
      </c>
    </row>
    <row r="120" spans="1:37" ht="24.95" customHeight="1">
      <c r="A120" s="51" t="s">
        <v>90</v>
      </c>
    </row>
    <row r="121" spans="1:37" ht="24.95" customHeight="1">
      <c r="A121" s="51" t="s">
        <v>461</v>
      </c>
    </row>
    <row r="122" spans="1:37" ht="24.95" customHeight="1">
      <c r="A122" s="51" t="s">
        <v>91</v>
      </c>
    </row>
    <row r="123" spans="1:37" ht="24.95" customHeight="1">
      <c r="A123" s="51" t="s">
        <v>92</v>
      </c>
    </row>
    <row r="124" spans="1:37" ht="24.95" customHeight="1">
      <c r="A124" s="51" t="s">
        <v>93</v>
      </c>
    </row>
    <row r="125" spans="1:37" ht="24.95" customHeight="1">
      <c r="A125" s="51" t="s">
        <v>94</v>
      </c>
    </row>
    <row r="126" spans="1:37" ht="24.95" customHeight="1">
      <c r="A126" s="51" t="s">
        <v>95</v>
      </c>
    </row>
    <row r="127" spans="1:37" ht="24.95" customHeight="1">
      <c r="A127" s="51" t="s">
        <v>96</v>
      </c>
    </row>
    <row r="128" spans="1:37" ht="24.95" customHeight="1">
      <c r="A128" s="51" t="s">
        <v>97</v>
      </c>
    </row>
    <row r="129" spans="1:42" ht="24.95" customHeight="1">
      <c r="A129" s="51" t="s">
        <v>98</v>
      </c>
    </row>
    <row r="130" spans="1:42" ht="24.95" customHeight="1">
      <c r="A130" s="51" t="s">
        <v>99</v>
      </c>
    </row>
    <row r="131" spans="1:42" ht="24.95" customHeight="1">
      <c r="A131" s="51" t="s">
        <v>100</v>
      </c>
    </row>
    <row r="132" spans="1:42" ht="24.95" customHeight="1">
      <c r="A132" s="51" t="s">
        <v>462</v>
      </c>
    </row>
    <row r="133" spans="1:42" ht="24.95" customHeight="1">
      <c r="A133" s="51" t="s">
        <v>101</v>
      </c>
    </row>
    <row r="134" spans="1:42" ht="24.95" customHeight="1">
      <c r="A134" s="51" t="s">
        <v>102</v>
      </c>
    </row>
    <row r="135" spans="1:42" ht="24.95" customHeight="1">
      <c r="A135" s="51" t="s">
        <v>522</v>
      </c>
    </row>
    <row r="136" spans="1:42" ht="24.95" customHeight="1">
      <c r="A136" s="51" t="s">
        <v>103</v>
      </c>
    </row>
    <row r="137" spans="1:42" ht="24.95" customHeight="1">
      <c r="A137" s="51" t="s">
        <v>104</v>
      </c>
    </row>
    <row r="138" spans="1:42" ht="24.95" customHeight="1">
      <c r="A138" s="51" t="s">
        <v>463</v>
      </c>
    </row>
    <row r="139" spans="1:42" ht="24.95" customHeight="1">
      <c r="A139" s="51" t="s">
        <v>105</v>
      </c>
    </row>
    <row r="140" spans="1:42" ht="24.95" customHeight="1">
      <c r="A140" s="51" t="s">
        <v>464</v>
      </c>
    </row>
    <row r="141" spans="1:42" s="148" customFormat="1" ht="24.95" customHeight="1">
      <c r="A141" s="148" t="s">
        <v>391</v>
      </c>
      <c r="F141" s="149"/>
      <c r="AK141" s="271"/>
      <c r="AL141" s="272"/>
      <c r="AM141" s="272"/>
      <c r="AN141" s="272"/>
      <c r="AO141" s="272"/>
      <c r="AP141" s="272"/>
    </row>
    <row r="142" spans="1:42" ht="24.95" customHeight="1">
      <c r="A142" s="51" t="s">
        <v>404</v>
      </c>
    </row>
    <row r="143" spans="1:42" ht="24.95" customHeight="1">
      <c r="A143" s="51" t="s">
        <v>405</v>
      </c>
    </row>
    <row r="144" spans="1:42" ht="24.95" customHeight="1">
      <c r="A144" s="51" t="s">
        <v>406</v>
      </c>
    </row>
    <row r="145" spans="1:42" ht="24.95" customHeight="1">
      <c r="A145" s="51" t="s">
        <v>465</v>
      </c>
    </row>
    <row r="146" spans="1:42" ht="24.95" customHeight="1">
      <c r="A146" s="51" t="s">
        <v>412</v>
      </c>
    </row>
    <row r="147" spans="1:42" ht="24.95" customHeight="1">
      <c r="A147" s="51" t="s">
        <v>466</v>
      </c>
    </row>
    <row r="148" spans="1:42" ht="24.95" customHeight="1">
      <c r="A148" s="51" t="s">
        <v>407</v>
      </c>
    </row>
    <row r="149" spans="1:42" ht="24.95" customHeight="1">
      <c r="A149" s="51" t="s">
        <v>408</v>
      </c>
    </row>
    <row r="150" spans="1:42" ht="24.95" customHeight="1">
      <c r="A150" s="51" t="s">
        <v>409</v>
      </c>
    </row>
    <row r="151" spans="1:42" ht="24.95" customHeight="1">
      <c r="A151" s="51" t="s">
        <v>410</v>
      </c>
    </row>
    <row r="152" spans="1:42" ht="24.95" customHeight="1">
      <c r="A152" s="51" t="s">
        <v>411</v>
      </c>
    </row>
    <row r="153" spans="1:42" s="148" customFormat="1" ht="24.95" customHeight="1">
      <c r="A153" s="148" t="s">
        <v>395</v>
      </c>
      <c r="F153" s="149"/>
      <c r="AK153" s="271"/>
      <c r="AL153" s="272"/>
      <c r="AM153" s="272"/>
      <c r="AN153" s="272"/>
      <c r="AO153" s="272"/>
      <c r="AP153" s="272"/>
    </row>
    <row r="154" spans="1:42" s="148" customFormat="1" ht="24.95" customHeight="1">
      <c r="A154" s="148" t="s">
        <v>396</v>
      </c>
      <c r="F154" s="149"/>
      <c r="AK154" s="271"/>
      <c r="AL154" s="272"/>
      <c r="AM154" s="272"/>
      <c r="AN154" s="272"/>
      <c r="AO154" s="272"/>
      <c r="AP154" s="272"/>
    </row>
    <row r="155" spans="1:42" ht="24.95" customHeight="1">
      <c r="A155" s="240"/>
    </row>
    <row r="156" spans="1:42" ht="24.95" customHeight="1">
      <c r="A156" s="35"/>
    </row>
    <row r="157" spans="1:42" ht="24.95" customHeight="1">
      <c r="F157" s="51"/>
      <c r="AK157" s="270"/>
    </row>
    <row r="158" spans="1:42" ht="24.95" customHeight="1">
      <c r="F158" s="51"/>
      <c r="AK158" s="270"/>
    </row>
    <row r="159" spans="1:42" ht="24.95" customHeight="1">
      <c r="F159" s="51"/>
      <c r="AK159" s="270"/>
    </row>
    <row r="160" spans="1:42" ht="24.95" customHeight="1">
      <c r="F160" s="51"/>
      <c r="AK160" s="270"/>
    </row>
    <row r="161" spans="6:37" ht="24.95" customHeight="1">
      <c r="F161" s="51"/>
      <c r="AK161" s="270"/>
    </row>
    <row r="162" spans="6:37" ht="24.95" customHeight="1">
      <c r="F162" s="51"/>
      <c r="AK162" s="270"/>
    </row>
    <row r="163" spans="6:37" ht="24.95" customHeight="1">
      <c r="F163" s="51"/>
      <c r="AK163" s="270"/>
    </row>
    <row r="164" spans="6:37" ht="24.95" customHeight="1">
      <c r="F164" s="51"/>
      <c r="AK164" s="270"/>
    </row>
    <row r="165" spans="6:37" ht="24.95" customHeight="1">
      <c r="F165" s="51"/>
      <c r="AK165" s="270"/>
    </row>
    <row r="166" spans="6:37" ht="24.95" customHeight="1">
      <c r="F166" s="51"/>
      <c r="AK166" s="270"/>
    </row>
    <row r="167" spans="6:37" ht="24.95" customHeight="1">
      <c r="F167" s="51"/>
      <c r="AK167" s="270"/>
    </row>
    <row r="168" spans="6:37" ht="24.95" customHeight="1">
      <c r="F168" s="51"/>
      <c r="AK168" s="270"/>
    </row>
    <row r="169" spans="6:37" ht="24.95" customHeight="1">
      <c r="F169" s="51"/>
      <c r="AK169" s="270"/>
    </row>
    <row r="170" spans="6:37" ht="24.95" customHeight="1">
      <c r="F170" s="51"/>
      <c r="AK170" s="270"/>
    </row>
    <row r="171" spans="6:37" ht="24.95" customHeight="1">
      <c r="F171" s="51"/>
      <c r="AK171" s="270"/>
    </row>
    <row r="172" spans="6:37" ht="24.95" customHeight="1">
      <c r="F172" s="51"/>
      <c r="AK172" s="270"/>
    </row>
    <row r="173" spans="6:37" ht="24.95" customHeight="1">
      <c r="F173" s="51"/>
      <c r="AK173" s="270"/>
    </row>
    <row r="174" spans="6:37" ht="24.95" customHeight="1">
      <c r="F174" s="51"/>
      <c r="AK174" s="270"/>
    </row>
    <row r="175" spans="6:37" ht="24.95" customHeight="1">
      <c r="F175" s="51"/>
      <c r="AK175" s="270"/>
    </row>
    <row r="176" spans="6:37" ht="24.95" customHeight="1">
      <c r="F176" s="51"/>
      <c r="AK176" s="270"/>
    </row>
    <row r="177" spans="6:37" ht="24.95" customHeight="1">
      <c r="F177" s="51"/>
      <c r="AK177" s="270"/>
    </row>
    <row r="178" spans="6:37" ht="24.95" customHeight="1">
      <c r="F178" s="51"/>
      <c r="AK178" s="270"/>
    </row>
    <row r="179" spans="6:37" ht="24.95" customHeight="1">
      <c r="F179" s="51"/>
      <c r="AK179" s="270"/>
    </row>
    <row r="180" spans="6:37" ht="24.95" customHeight="1">
      <c r="F180" s="51"/>
      <c r="AK180" s="270"/>
    </row>
    <row r="181" spans="6:37" ht="24.95" customHeight="1">
      <c r="F181" s="51"/>
      <c r="AK181" s="270"/>
    </row>
    <row r="182" spans="6:37" ht="24.95" customHeight="1">
      <c r="F182" s="51"/>
      <c r="AK182" s="270"/>
    </row>
    <row r="183" spans="6:37" ht="24.95" customHeight="1">
      <c r="F183" s="51"/>
      <c r="AK183" s="270"/>
    </row>
  </sheetData>
  <sheetProtection algorithmName="SHA-512" hashValue="MSlwBb5W4NSswyEBKPX9/uinG93f8Od+XHEfR55nKWi5AUyFhYA6DLQ3i7xtnURC374oRF/aekErbZKGhBpP1A==" saltValue="CG9OH6SSLgqm+vIpU2oL4A==" spinCount="100000" sheet="1" objects="1" scenarios="1"/>
  <mergeCells count="91">
    <mergeCell ref="D96:E96"/>
    <mergeCell ref="F96:P96"/>
    <mergeCell ref="R96:S96"/>
    <mergeCell ref="T96:AD96"/>
    <mergeCell ref="D97:E97"/>
    <mergeCell ref="F97:P97"/>
    <mergeCell ref="R97:S97"/>
    <mergeCell ref="T97:AD97"/>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F76:AH76"/>
    <mergeCell ref="J85:K85"/>
    <mergeCell ref="F77:AH77"/>
    <mergeCell ref="J78:AD78"/>
    <mergeCell ref="J79:AD79"/>
    <mergeCell ref="J80:AD80"/>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A3:AJ3"/>
    <mergeCell ref="B5:G5"/>
    <mergeCell ref="H5:T5"/>
    <mergeCell ref="B6:G6"/>
    <mergeCell ref="H6:T6"/>
    <mergeCell ref="F102:P102"/>
    <mergeCell ref="F103:P103"/>
    <mergeCell ref="T102:AD102"/>
    <mergeCell ref="T103:AD103"/>
    <mergeCell ref="D102:E102"/>
    <mergeCell ref="D103:E103"/>
    <mergeCell ref="R102:S102"/>
    <mergeCell ref="R103:S103"/>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47" max="35" man="1"/>
    <brk id="90"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zoomScaleNormal="100" zoomScaleSheetLayoutView="100" workbookViewId="0"/>
  </sheetViews>
  <sheetFormatPr defaultRowHeight="17.25"/>
  <cols>
    <col min="1" max="5" width="3.625" style="51" customWidth="1"/>
    <col min="6" max="6" width="3.625" style="261" customWidth="1"/>
    <col min="7" max="36" width="3.625" style="51" customWidth="1"/>
    <col min="37" max="37" width="8.625" style="292" hidden="1" customWidth="1"/>
    <col min="38" max="38" width="3.625" style="270" hidden="1" customWidth="1"/>
    <col min="39" max="39" width="10.25" style="270" hidden="1" customWidth="1"/>
    <col min="40" max="46" width="3.625" style="270" customWidth="1"/>
    <col min="47" max="49" width="3.625" style="51" customWidth="1"/>
    <col min="50" max="16384" width="9" style="51"/>
  </cols>
  <sheetData>
    <row r="1" spans="1:39" ht="24.95" customHeight="1">
      <c r="A1" s="51" t="s">
        <v>508</v>
      </c>
    </row>
    <row r="2" spans="1:39" ht="15" customHeight="1"/>
    <row r="3" spans="1:39" ht="24.95" customHeight="1">
      <c r="A3" s="343" t="s">
        <v>108</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row>
    <row r="4" spans="1:39" ht="15" customHeight="1">
      <c r="A4" s="262"/>
      <c r="B4" s="262"/>
      <c r="C4" s="262"/>
      <c r="D4" s="262"/>
      <c r="E4" s="262"/>
      <c r="G4" s="262"/>
      <c r="H4" s="262"/>
      <c r="I4" s="262"/>
    </row>
    <row r="5" spans="1:39" ht="24.95" customHeight="1">
      <c r="A5" s="36" t="s">
        <v>1</v>
      </c>
      <c r="B5" s="336" t="s">
        <v>2</v>
      </c>
      <c r="C5" s="336"/>
      <c r="D5" s="336"/>
      <c r="E5" s="336"/>
      <c r="F5" s="336"/>
      <c r="G5" s="336"/>
      <c r="H5" s="362" t="str">
        <f>IF('様式95_外来・在宅ベースアップ評価料（Ⅰ）'!H5=0,"",'様式95_外来・在宅ベースアップ評価料（Ⅰ）'!H5)</f>
        <v/>
      </c>
      <c r="I5" s="362"/>
      <c r="J5" s="362"/>
      <c r="K5" s="362"/>
      <c r="L5" s="362"/>
      <c r="M5" s="362"/>
      <c r="N5" s="362"/>
      <c r="O5" s="362"/>
      <c r="P5" s="362"/>
      <c r="Q5" s="362"/>
      <c r="R5" s="362"/>
      <c r="S5" s="362"/>
      <c r="T5" s="362"/>
    </row>
    <row r="6" spans="1:39" ht="24.95" customHeight="1">
      <c r="B6" s="336" t="s">
        <v>3</v>
      </c>
      <c r="C6" s="336"/>
      <c r="D6" s="336"/>
      <c r="E6" s="336"/>
      <c r="F6" s="336"/>
      <c r="G6" s="336"/>
      <c r="H6" s="345">
        <f>'様式95_外来・在宅ベースアップ評価料（Ⅰ）'!H6</f>
        <v>0</v>
      </c>
      <c r="I6" s="345"/>
      <c r="J6" s="345"/>
      <c r="K6" s="345"/>
      <c r="L6" s="345"/>
      <c r="M6" s="345"/>
      <c r="N6" s="345"/>
      <c r="O6" s="345"/>
      <c r="P6" s="345"/>
      <c r="Q6" s="345"/>
      <c r="R6" s="345"/>
      <c r="S6" s="345"/>
      <c r="T6" s="345"/>
    </row>
    <row r="7" spans="1:39" ht="15" customHeight="1">
      <c r="A7" s="36"/>
      <c r="B7" s="261"/>
      <c r="D7" s="262"/>
      <c r="E7" s="262"/>
      <c r="G7" s="262"/>
      <c r="H7" s="262"/>
      <c r="I7" s="262"/>
      <c r="J7" s="262"/>
      <c r="K7" s="262"/>
      <c r="L7" s="262"/>
      <c r="M7" s="262"/>
      <c r="N7" s="262"/>
      <c r="O7" s="262"/>
      <c r="P7" s="262"/>
      <c r="Q7" s="262"/>
      <c r="R7" s="262"/>
      <c r="S7" s="262"/>
    </row>
    <row r="8" spans="1:39" ht="24.95" customHeight="1">
      <c r="A8" s="36" t="s">
        <v>4</v>
      </c>
      <c r="B8" s="261" t="s">
        <v>27</v>
      </c>
      <c r="C8" s="262"/>
      <c r="D8" s="262"/>
      <c r="E8" s="262"/>
      <c r="H8" s="262"/>
      <c r="I8" s="262"/>
      <c r="J8" s="262"/>
      <c r="K8" s="262"/>
      <c r="L8" s="262"/>
      <c r="M8" s="262"/>
      <c r="N8" s="262"/>
      <c r="O8" s="262"/>
      <c r="P8" s="262"/>
      <c r="Q8" s="262"/>
      <c r="R8" s="262"/>
      <c r="S8" s="262"/>
    </row>
    <row r="9" spans="1:39" ht="24.95" customHeight="1">
      <c r="A9" s="36"/>
      <c r="B9" s="261"/>
      <c r="C9" s="262"/>
      <c r="D9" s="262"/>
      <c r="E9" s="262"/>
      <c r="H9" s="262"/>
      <c r="I9" s="262"/>
      <c r="J9" s="262"/>
      <c r="K9" s="261" t="s">
        <v>525</v>
      </c>
      <c r="L9" s="262"/>
      <c r="M9" s="262"/>
      <c r="N9" s="262"/>
      <c r="O9" s="262"/>
      <c r="P9" s="262"/>
      <c r="Q9" s="262"/>
      <c r="R9" s="262"/>
      <c r="S9" s="262"/>
    </row>
    <row r="10" spans="1:39" ht="24.95" customHeight="1">
      <c r="A10" s="36"/>
      <c r="B10" s="262"/>
      <c r="C10" s="262"/>
      <c r="D10" s="262"/>
      <c r="E10" s="262"/>
      <c r="F10" s="268"/>
      <c r="G10" s="261" t="s">
        <v>28</v>
      </c>
      <c r="H10" s="262"/>
      <c r="I10" s="262"/>
      <c r="J10" s="347"/>
      <c r="K10" s="346"/>
      <c r="L10" s="347" t="s">
        <v>29</v>
      </c>
      <c r="M10" s="347"/>
      <c r="N10" s="346"/>
      <c r="O10" s="347" t="s">
        <v>30</v>
      </c>
      <c r="P10" s="347"/>
      <c r="Q10" s="346"/>
      <c r="R10" s="347" t="s">
        <v>31</v>
      </c>
      <c r="S10" s="347"/>
      <c r="T10" s="346"/>
      <c r="U10" s="347" t="s">
        <v>32</v>
      </c>
      <c r="V10" s="347"/>
      <c r="W10" s="347"/>
      <c r="AM10" s="270" t="b">
        <v>0</v>
      </c>
    </row>
    <row r="11" spans="1:39" ht="24.95" customHeight="1">
      <c r="A11" s="36"/>
      <c r="B11" s="262"/>
      <c r="C11" s="262"/>
      <c r="D11" s="262"/>
      <c r="E11" s="262"/>
      <c r="F11" s="268"/>
      <c r="G11" s="261" t="s">
        <v>33</v>
      </c>
      <c r="H11" s="262"/>
      <c r="I11" s="262"/>
      <c r="J11" s="347"/>
      <c r="K11" s="346"/>
      <c r="L11" s="347"/>
      <c r="M11" s="347"/>
      <c r="N11" s="346"/>
      <c r="O11" s="347"/>
      <c r="P11" s="347"/>
      <c r="Q11" s="346"/>
      <c r="R11" s="347"/>
      <c r="S11" s="347"/>
      <c r="T11" s="346"/>
      <c r="U11" s="347"/>
      <c r="V11" s="347"/>
      <c r="W11" s="347"/>
      <c r="X11" s="261"/>
      <c r="Y11" s="261"/>
      <c r="AM11" s="270" t="b">
        <v>0</v>
      </c>
    </row>
    <row r="12" spans="1:39" ht="24.95" customHeight="1">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c r="A15" s="36"/>
      <c r="B15" s="261"/>
      <c r="C15" s="48" t="s">
        <v>467</v>
      </c>
      <c r="D15" s="262"/>
      <c r="E15" s="262"/>
      <c r="H15" s="262"/>
      <c r="I15" s="262"/>
      <c r="J15" s="262"/>
      <c r="K15" s="262"/>
      <c r="L15" s="262"/>
      <c r="M15" s="262"/>
      <c r="N15" s="262"/>
      <c r="O15" s="262"/>
      <c r="P15" s="262"/>
      <c r="Q15" s="262"/>
      <c r="R15" s="262"/>
      <c r="S15" s="262"/>
    </row>
    <row r="16" spans="1:39" ht="24.95" customHeight="1">
      <c r="A16" s="36" t="s">
        <v>12</v>
      </c>
      <c r="B16" s="51" t="s">
        <v>509</v>
      </c>
      <c r="E16" s="262"/>
      <c r="G16" s="262"/>
      <c r="H16" s="262"/>
      <c r="I16" s="262"/>
      <c r="J16" s="262"/>
      <c r="K16" s="262"/>
      <c r="L16" s="237"/>
      <c r="M16" s="262"/>
      <c r="N16" s="262"/>
      <c r="O16" s="262"/>
      <c r="P16" s="262"/>
      <c r="Q16" s="262"/>
      <c r="R16" s="262"/>
      <c r="S16" s="262"/>
    </row>
    <row r="17" spans="1:46" ht="24.95" customHeight="1">
      <c r="A17" s="36"/>
      <c r="B17" s="35" t="s">
        <v>451</v>
      </c>
      <c r="E17" s="262"/>
      <c r="G17" s="262"/>
      <c r="H17" s="262"/>
      <c r="I17" s="262"/>
      <c r="J17" s="262"/>
      <c r="K17" s="262"/>
      <c r="L17" s="237"/>
      <c r="M17" s="262"/>
      <c r="N17" s="262"/>
      <c r="O17" s="262"/>
      <c r="P17" s="262"/>
      <c r="Q17" s="262"/>
      <c r="R17" s="262"/>
      <c r="S17" s="262"/>
    </row>
    <row r="18" spans="1:46" ht="24.75" customHeight="1">
      <c r="A18" s="36"/>
      <c r="B18" s="35" t="s">
        <v>344</v>
      </c>
      <c r="E18" s="262"/>
      <c r="G18" s="262"/>
      <c r="H18" s="262"/>
      <c r="I18" s="262"/>
      <c r="J18" s="262"/>
      <c r="K18" s="262"/>
      <c r="L18" s="262"/>
      <c r="M18" s="262"/>
      <c r="N18" s="262"/>
      <c r="O18" s="262"/>
      <c r="P18" s="262"/>
      <c r="Q18" s="262"/>
      <c r="R18" s="262"/>
      <c r="S18" s="262"/>
    </row>
    <row r="19" spans="1:46" ht="24.95" customHeight="1">
      <c r="A19" s="36"/>
      <c r="B19" s="51" t="s">
        <v>510</v>
      </c>
      <c r="E19" s="262"/>
      <c r="G19" s="262"/>
      <c r="H19" s="262"/>
      <c r="I19" s="262"/>
      <c r="J19" s="262"/>
      <c r="K19" s="262"/>
      <c r="L19" s="262"/>
      <c r="M19" s="262"/>
      <c r="N19" s="262"/>
      <c r="O19" s="262"/>
      <c r="P19" s="262"/>
      <c r="Q19" s="262"/>
      <c r="R19" s="262"/>
      <c r="S19" s="262"/>
    </row>
    <row r="20" spans="1:46" ht="24.95" customHeight="1">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c r="A22" s="36"/>
      <c r="B22" s="35" t="s">
        <v>435</v>
      </c>
      <c r="D22" s="262"/>
      <c r="E22" s="262"/>
      <c r="I22" s="262"/>
      <c r="J22" s="262"/>
      <c r="K22" s="262"/>
      <c r="L22" s="262"/>
    </row>
    <row r="23" spans="1:46" ht="24.95" customHeight="1">
      <c r="A23" s="36"/>
      <c r="C23" s="261"/>
      <c r="D23" s="262"/>
      <c r="E23" s="262"/>
      <c r="G23" s="262"/>
      <c r="H23" s="262"/>
      <c r="I23" s="262"/>
      <c r="J23" s="262"/>
      <c r="K23" s="262"/>
      <c r="L23" s="262"/>
      <c r="M23" s="334"/>
      <c r="N23" s="334"/>
      <c r="O23" s="334"/>
      <c r="P23" s="334"/>
      <c r="Q23" s="334"/>
      <c r="R23" s="334"/>
      <c r="S23" s="334"/>
      <c r="T23" s="262" t="s">
        <v>37</v>
      </c>
      <c r="V23" s="261" t="s">
        <v>38</v>
      </c>
      <c r="W23" s="35"/>
      <c r="X23" s="262"/>
      <c r="Y23" s="35"/>
      <c r="Z23" s="334"/>
      <c r="AA23" s="334"/>
      <c r="AB23" s="334"/>
      <c r="AC23" s="334"/>
      <c r="AD23" s="334"/>
      <c r="AE23" s="334"/>
      <c r="AF23" s="334"/>
      <c r="AG23" s="262" t="s">
        <v>37</v>
      </c>
    </row>
    <row r="24" spans="1:46" ht="24" customHeight="1">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c r="A28" s="36"/>
      <c r="B28" s="35" t="s">
        <v>511</v>
      </c>
      <c r="H28" s="262"/>
      <c r="I28" s="262"/>
      <c r="J28" s="262"/>
      <c r="K28" s="262"/>
      <c r="L28" s="262"/>
      <c r="M28" s="262"/>
      <c r="N28" s="262"/>
      <c r="O28" s="262"/>
      <c r="P28" s="262"/>
      <c r="Q28" s="262"/>
      <c r="R28" s="262"/>
      <c r="S28" s="262"/>
    </row>
    <row r="29" spans="1:46" ht="24.95" customHeight="1">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c r="A32" s="36"/>
      <c r="B32" s="261" t="s">
        <v>439</v>
      </c>
      <c r="C32" s="35"/>
      <c r="D32" s="262"/>
      <c r="E32" s="262"/>
      <c r="G32" s="262"/>
      <c r="H32" s="262"/>
      <c r="I32" s="262"/>
      <c r="J32" s="262"/>
      <c r="K32" s="262"/>
      <c r="L32" s="262"/>
      <c r="AK32" s="292" t="s">
        <v>40</v>
      </c>
    </row>
    <row r="33" spans="1:37" ht="24.95" customHeight="1">
      <c r="A33" s="36"/>
      <c r="B33" s="261"/>
      <c r="C33" s="35"/>
      <c r="D33" s="262"/>
      <c r="E33" s="262"/>
      <c r="G33" s="262"/>
      <c r="H33" s="262"/>
      <c r="I33" s="262"/>
      <c r="J33" s="262"/>
      <c r="K33" s="262"/>
      <c r="L33" s="262"/>
      <c r="M33" s="334"/>
      <c r="N33" s="334"/>
      <c r="O33" s="334"/>
      <c r="P33" s="334"/>
      <c r="Q33" s="334"/>
      <c r="R33" s="334"/>
      <c r="S33" s="334"/>
      <c r="T33" s="262" t="s">
        <v>41</v>
      </c>
      <c r="V33" s="261" t="s">
        <v>38</v>
      </c>
      <c r="X33" s="262"/>
      <c r="Z33" s="334"/>
      <c r="AA33" s="334"/>
      <c r="AB33" s="334"/>
      <c r="AC33" s="334"/>
      <c r="AD33" s="334"/>
      <c r="AE33" s="334"/>
      <c r="AF33" s="334"/>
      <c r="AG33" s="262" t="s">
        <v>42</v>
      </c>
      <c r="AK33" s="292">
        <v>6</v>
      </c>
    </row>
    <row r="34" spans="1:37" ht="24.95" customHeight="1">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c r="A35" s="36"/>
      <c r="B35" s="261"/>
      <c r="C35" s="35"/>
      <c r="D35" s="262"/>
      <c r="E35" s="262"/>
      <c r="G35" s="262"/>
      <c r="H35" s="262"/>
      <c r="I35" s="262"/>
      <c r="J35" s="262"/>
      <c r="K35" s="262"/>
      <c r="L35" s="262"/>
      <c r="M35" s="334"/>
      <c r="N35" s="334"/>
      <c r="O35" s="334"/>
      <c r="P35" s="334"/>
      <c r="Q35" s="334"/>
      <c r="R35" s="334"/>
      <c r="S35" s="334"/>
      <c r="T35" s="262" t="s">
        <v>41</v>
      </c>
      <c r="V35" s="261" t="s">
        <v>38</v>
      </c>
      <c r="X35" s="262"/>
      <c r="Z35" s="334"/>
      <c r="AA35" s="334"/>
      <c r="AB35" s="334"/>
      <c r="AC35" s="334"/>
      <c r="AD35" s="334"/>
      <c r="AE35" s="334"/>
      <c r="AF35" s="334"/>
      <c r="AG35" s="262" t="s">
        <v>42</v>
      </c>
      <c r="AK35" s="292">
        <v>2</v>
      </c>
    </row>
    <row r="36" spans="1:37" ht="24.95" customHeight="1">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c r="A37" s="36"/>
      <c r="C37" s="261"/>
      <c r="D37" s="262"/>
      <c r="E37" s="262"/>
      <c r="G37" s="262"/>
      <c r="H37" s="262"/>
      <c r="I37" s="262"/>
      <c r="J37" s="262"/>
      <c r="K37" s="262"/>
      <c r="L37" s="262"/>
      <c r="M37" s="334"/>
      <c r="N37" s="334"/>
      <c r="O37" s="334"/>
      <c r="P37" s="334"/>
      <c r="Q37" s="334"/>
      <c r="R37" s="334"/>
      <c r="S37" s="334"/>
      <c r="T37" s="262" t="s">
        <v>41</v>
      </c>
      <c r="V37" s="261" t="s">
        <v>38</v>
      </c>
      <c r="X37" s="262"/>
      <c r="Z37" s="334"/>
      <c r="AA37" s="334"/>
      <c r="AB37" s="334"/>
      <c r="AC37" s="334"/>
      <c r="AD37" s="334"/>
      <c r="AE37" s="334"/>
      <c r="AF37" s="334"/>
      <c r="AG37" s="262" t="s">
        <v>42</v>
      </c>
      <c r="AK37" s="292">
        <v>28</v>
      </c>
    </row>
    <row r="38" spans="1:37" ht="24.95" customHeight="1">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c r="A39" s="36"/>
      <c r="C39" s="261"/>
      <c r="D39" s="262"/>
      <c r="E39" s="262"/>
      <c r="G39" s="262"/>
      <c r="H39" s="262"/>
      <c r="I39" s="262"/>
      <c r="J39" s="262"/>
      <c r="K39" s="262"/>
      <c r="L39" s="262"/>
      <c r="M39" s="334"/>
      <c r="N39" s="334"/>
      <c r="O39" s="334"/>
      <c r="P39" s="334"/>
      <c r="Q39" s="334"/>
      <c r="R39" s="334"/>
      <c r="S39" s="334"/>
      <c r="T39" s="262" t="s">
        <v>41</v>
      </c>
      <c r="U39" s="35"/>
      <c r="V39" s="261" t="s">
        <v>38</v>
      </c>
      <c r="W39" s="35"/>
      <c r="X39" s="262"/>
      <c r="Y39" s="35"/>
      <c r="Z39" s="334"/>
      <c r="AA39" s="334"/>
      <c r="AB39" s="334"/>
      <c r="AC39" s="334"/>
      <c r="AD39" s="334"/>
      <c r="AE39" s="334"/>
      <c r="AF39" s="334"/>
      <c r="AG39" s="262" t="s">
        <v>42</v>
      </c>
      <c r="AK39" s="292">
        <v>7</v>
      </c>
    </row>
    <row r="40" spans="1:37" ht="24.95" customHeight="1">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c r="A41" s="36"/>
      <c r="B41" s="261"/>
      <c r="C41" s="35"/>
      <c r="D41" s="262"/>
      <c r="E41" s="262"/>
      <c r="G41" s="262"/>
      <c r="H41" s="262"/>
      <c r="I41" s="262"/>
      <c r="J41" s="262"/>
      <c r="K41" s="262"/>
      <c r="L41" s="262"/>
      <c r="M41" s="334"/>
      <c r="N41" s="334"/>
      <c r="O41" s="334"/>
      <c r="P41" s="334"/>
      <c r="Q41" s="334"/>
      <c r="R41" s="334"/>
      <c r="S41" s="334"/>
      <c r="T41" s="262" t="s">
        <v>41</v>
      </c>
      <c r="U41" s="35"/>
      <c r="V41" s="261" t="s">
        <v>38</v>
      </c>
      <c r="W41" s="35"/>
      <c r="X41" s="262"/>
      <c r="Y41" s="35"/>
      <c r="Z41" s="334"/>
      <c r="AA41" s="334"/>
      <c r="AB41" s="334"/>
      <c r="AC41" s="334"/>
      <c r="AD41" s="334"/>
      <c r="AE41" s="334"/>
      <c r="AF41" s="334"/>
      <c r="AG41" s="262" t="s">
        <v>42</v>
      </c>
      <c r="AK41" s="292">
        <v>10</v>
      </c>
    </row>
    <row r="42" spans="1:37" ht="24.95" customHeight="1">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c r="A43" s="36"/>
      <c r="C43" s="261"/>
      <c r="D43" s="262"/>
      <c r="E43" s="262"/>
      <c r="G43" s="262"/>
      <c r="H43" s="262"/>
      <c r="I43" s="262"/>
      <c r="J43" s="262"/>
      <c r="K43" s="262"/>
      <c r="L43" s="262"/>
      <c r="M43" s="334"/>
      <c r="N43" s="334"/>
      <c r="O43" s="334"/>
      <c r="P43" s="334"/>
      <c r="Q43" s="334"/>
      <c r="R43" s="334"/>
      <c r="S43" s="334"/>
      <c r="T43" s="262" t="s">
        <v>41</v>
      </c>
      <c r="V43" s="261" t="s">
        <v>38</v>
      </c>
      <c r="X43" s="262"/>
      <c r="Z43" s="334"/>
      <c r="AA43" s="334"/>
      <c r="AB43" s="334"/>
      <c r="AC43" s="334"/>
      <c r="AD43" s="334"/>
      <c r="AE43" s="334"/>
      <c r="AF43" s="334"/>
      <c r="AG43" s="262" t="s">
        <v>42</v>
      </c>
      <c r="AK43" s="292">
        <v>2</v>
      </c>
    </row>
    <row r="44" spans="1:37" ht="24.75" customHeight="1">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c r="A45" s="36"/>
      <c r="C45" s="261"/>
      <c r="D45" s="262"/>
      <c r="E45" s="262"/>
      <c r="G45" s="262"/>
      <c r="H45" s="262"/>
      <c r="I45" s="262"/>
      <c r="J45" s="262"/>
      <c r="K45" s="262"/>
      <c r="L45" s="262"/>
      <c r="M45" s="334"/>
      <c r="N45" s="334"/>
      <c r="O45" s="334"/>
      <c r="P45" s="334"/>
      <c r="Q45" s="334"/>
      <c r="R45" s="334"/>
      <c r="S45" s="334"/>
      <c r="T45" s="262" t="s">
        <v>41</v>
      </c>
      <c r="V45" s="261" t="s">
        <v>38</v>
      </c>
      <c r="X45" s="262"/>
      <c r="Z45" s="334"/>
      <c r="AA45" s="334"/>
      <c r="AB45" s="334"/>
      <c r="AC45" s="334"/>
      <c r="AD45" s="334"/>
      <c r="AE45" s="334"/>
      <c r="AF45" s="334"/>
      <c r="AG45" s="262" t="s">
        <v>42</v>
      </c>
      <c r="AK45" s="292">
        <v>41</v>
      </c>
    </row>
    <row r="46" spans="1:37" ht="24.95" customHeight="1">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c r="A47" s="36"/>
      <c r="C47" s="261"/>
      <c r="D47" s="262"/>
      <c r="E47" s="262"/>
      <c r="G47" s="262"/>
      <c r="H47" s="262"/>
      <c r="I47" s="262"/>
      <c r="J47" s="262"/>
      <c r="K47" s="262"/>
      <c r="L47" s="262"/>
      <c r="M47" s="334"/>
      <c r="N47" s="334"/>
      <c r="O47" s="334"/>
      <c r="P47" s="334"/>
      <c r="Q47" s="334"/>
      <c r="R47" s="334"/>
      <c r="S47" s="334"/>
      <c r="T47" s="262" t="s">
        <v>41</v>
      </c>
      <c r="U47" s="35"/>
      <c r="V47" s="261" t="s">
        <v>38</v>
      </c>
      <c r="W47" s="35"/>
      <c r="X47" s="262"/>
      <c r="Y47" s="35"/>
      <c r="Z47" s="334"/>
      <c r="AA47" s="334"/>
      <c r="AB47" s="334"/>
      <c r="AC47" s="334"/>
      <c r="AD47" s="334"/>
      <c r="AE47" s="334"/>
      <c r="AF47" s="334"/>
      <c r="AG47" s="262" t="s">
        <v>42</v>
      </c>
      <c r="AK47" s="292">
        <v>10</v>
      </c>
    </row>
    <row r="48" spans="1:37" ht="24.95" customHeight="1">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c r="A54" s="36"/>
      <c r="C54" s="261"/>
      <c r="D54" s="262"/>
      <c r="E54" s="262"/>
      <c r="G54" s="262"/>
      <c r="H54" s="262"/>
      <c r="I54" s="262"/>
      <c r="J54" s="262"/>
      <c r="K54" s="262"/>
      <c r="L54" s="262"/>
      <c r="M54" s="361">
        <f>SUM(M32:S47)</f>
        <v>0</v>
      </c>
      <c r="N54" s="361"/>
      <c r="O54" s="361"/>
      <c r="P54" s="361"/>
      <c r="Q54" s="361"/>
      <c r="R54" s="361"/>
      <c r="S54" s="361"/>
      <c r="T54" s="262" t="s">
        <v>41</v>
      </c>
      <c r="U54" s="35"/>
      <c r="V54" s="261" t="s">
        <v>38</v>
      </c>
      <c r="W54" s="35"/>
      <c r="X54" s="262"/>
      <c r="Y54" s="35"/>
      <c r="Z54" s="361">
        <f>SUM(Z32:AF47)</f>
        <v>0</v>
      </c>
      <c r="AA54" s="361"/>
      <c r="AB54" s="361"/>
      <c r="AC54" s="361"/>
      <c r="AD54" s="361"/>
      <c r="AE54" s="361"/>
      <c r="AF54" s="361"/>
      <c r="AG54" s="262" t="s">
        <v>42</v>
      </c>
    </row>
    <row r="55" spans="1:37" ht="24.95" customHeight="1">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c r="A56" s="36"/>
      <c r="C56" s="261"/>
      <c r="D56" s="262"/>
      <c r="E56" s="262"/>
      <c r="G56" s="262"/>
      <c r="H56" s="262"/>
      <c r="I56" s="262"/>
      <c r="J56" s="262"/>
      <c r="K56" s="262"/>
      <c r="L56" s="262"/>
      <c r="M56" s="348">
        <f>M33*AK33+M35*AK35+M37*AK37+M39*AK39+M41*AK41+M43*AK43+M45*AK45+M47*AK47</f>
        <v>0</v>
      </c>
      <c r="N56" s="348"/>
      <c r="O56" s="348"/>
      <c r="P56" s="348"/>
      <c r="Q56" s="348"/>
      <c r="R56" s="348"/>
      <c r="S56" s="348"/>
      <c r="T56" s="262" t="s">
        <v>386</v>
      </c>
      <c r="U56" s="35"/>
      <c r="V56" s="261" t="s">
        <v>38</v>
      </c>
      <c r="W56" s="35"/>
      <c r="X56" s="262"/>
      <c r="Y56" s="35"/>
      <c r="Z56" s="348">
        <f>Z33*AK33+Z35*AK35+Z37*AK37+Z39*AK39+Z41*AK41+Z43*AK43+Z45*AK45+Z47*AK47</f>
        <v>0</v>
      </c>
      <c r="AA56" s="348"/>
      <c r="AB56" s="348"/>
      <c r="AC56" s="348"/>
      <c r="AD56" s="348"/>
      <c r="AE56" s="348"/>
      <c r="AF56" s="348"/>
      <c r="AG56" s="262" t="s">
        <v>386</v>
      </c>
    </row>
    <row r="57" spans="1:37" ht="24.95" customHeight="1">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c r="A58" s="36"/>
      <c r="C58" s="48"/>
      <c r="D58" s="262"/>
      <c r="E58" s="262"/>
      <c r="F58" s="51"/>
      <c r="G58" s="262"/>
      <c r="H58" s="262"/>
      <c r="I58" s="262"/>
      <c r="J58" s="262"/>
      <c r="K58" s="262"/>
      <c r="L58" s="262"/>
      <c r="M58" s="355" t="str">
        <f>IFERROR(ROUNDDOWN(M56*10/M23,4),"")</f>
        <v/>
      </c>
      <c r="N58" s="355"/>
      <c r="O58" s="355"/>
      <c r="P58" s="355"/>
      <c r="Q58" s="355"/>
      <c r="R58" s="355"/>
      <c r="S58" s="355"/>
      <c r="T58" s="262"/>
      <c r="U58" s="262"/>
      <c r="V58" s="262"/>
      <c r="W58" s="262"/>
      <c r="X58" s="262"/>
      <c r="Y58" s="262"/>
      <c r="Z58" s="262"/>
      <c r="AA58" s="262"/>
      <c r="AB58" s="262"/>
      <c r="AC58" s="262"/>
      <c r="AD58" s="262"/>
      <c r="AE58" s="262"/>
      <c r="AF58" s="262"/>
      <c r="AG58" s="262"/>
      <c r="AH58" s="262"/>
      <c r="AK58" s="292">
        <f>IF(M58&lt;0.023,1,0)</f>
        <v>0</v>
      </c>
    </row>
    <row r="59" spans="1:37" ht="24.95" customHeight="1">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c r="A61" s="36"/>
      <c r="B61" s="261"/>
      <c r="D61" s="262"/>
      <c r="E61" s="262"/>
      <c r="G61" s="262"/>
      <c r="H61" s="262"/>
      <c r="I61" s="262"/>
      <c r="J61" s="262"/>
      <c r="K61" s="262"/>
      <c r="L61" s="262"/>
      <c r="M61" s="334"/>
      <c r="N61" s="334"/>
      <c r="O61" s="334"/>
      <c r="P61" s="334"/>
      <c r="Q61" s="334"/>
      <c r="R61" s="334"/>
      <c r="S61" s="334"/>
      <c r="T61" s="261" t="s">
        <v>110</v>
      </c>
      <c r="V61" s="261" t="s">
        <v>38</v>
      </c>
      <c r="X61" s="262"/>
      <c r="Z61" s="334"/>
      <c r="AA61" s="334"/>
      <c r="AB61" s="334"/>
      <c r="AC61" s="334"/>
      <c r="AD61" s="334"/>
      <c r="AE61" s="334"/>
      <c r="AF61" s="334"/>
      <c r="AG61" s="261" t="s">
        <v>110</v>
      </c>
    </row>
    <row r="62" spans="1:37" ht="24.95" customHeight="1">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c r="A68" s="36"/>
      <c r="B68" s="261" t="s">
        <v>455</v>
      </c>
      <c r="D68" s="262"/>
      <c r="E68" s="262"/>
      <c r="G68" s="262"/>
      <c r="H68" s="262"/>
      <c r="I68" s="262"/>
      <c r="J68" s="262"/>
      <c r="K68" s="262"/>
      <c r="L68" s="262"/>
      <c r="M68" s="262"/>
      <c r="N68" s="262"/>
      <c r="O68" s="262"/>
      <c r="P68" s="262"/>
      <c r="Q68" s="262"/>
      <c r="R68" s="262"/>
      <c r="S68" s="262"/>
    </row>
    <row r="69" spans="1:37" ht="24.95" customHeight="1">
      <c r="A69" s="36"/>
      <c r="C69" s="261"/>
      <c r="D69" s="262"/>
      <c r="E69" s="262"/>
      <c r="I69" s="348" t="str">
        <f>IFERROR(IF((M23*2.3%-M56*10)/(M61*10)&lt;0,0,(M23*2.3%-M56*10)/(M61*10)),"")</f>
        <v/>
      </c>
      <c r="J69" s="348"/>
      <c r="K69" s="348"/>
      <c r="L69" s="348"/>
      <c r="M69" s="348"/>
      <c r="N69" s="348"/>
      <c r="O69" s="348"/>
      <c r="P69" s="262"/>
      <c r="Q69" s="262"/>
      <c r="R69" s="261" t="s">
        <v>38</v>
      </c>
      <c r="T69" s="262"/>
      <c r="V69" s="348" t="str">
        <f>IFERROR(IF((Z23*2.3%-Z56*10)/(Z61*10)&lt;0,0,(Z23*2.3%-Z56*10)/(Z61*10)),"")</f>
        <v/>
      </c>
      <c r="W69" s="348"/>
      <c r="X69" s="348"/>
      <c r="Y69" s="348"/>
      <c r="Z69" s="348"/>
      <c r="AA69" s="348"/>
      <c r="AB69" s="348"/>
      <c r="AC69" s="262" t="s">
        <v>51</v>
      </c>
    </row>
    <row r="70" spans="1:37" ht="24.95" customHeight="1">
      <c r="A70" s="36"/>
      <c r="C70" s="261"/>
      <c r="D70" s="262"/>
      <c r="E70" s="262"/>
      <c r="G70" s="262"/>
      <c r="H70" s="262"/>
      <c r="I70" s="262"/>
      <c r="J70" s="262"/>
      <c r="K70" s="262"/>
      <c r="L70" s="262"/>
      <c r="M70" s="262"/>
      <c r="N70" s="262"/>
      <c r="O70" s="262"/>
      <c r="P70" s="262"/>
      <c r="Q70" s="262"/>
      <c r="R70" s="262"/>
      <c r="S70" s="262"/>
    </row>
    <row r="71" spans="1:37" ht="24.95" customHeight="1">
      <c r="A71" s="36"/>
      <c r="B71" s="347" t="s">
        <v>112</v>
      </c>
      <c r="C71" s="347"/>
      <c r="D71" s="347"/>
      <c r="E71" s="347"/>
      <c r="F71" s="347" t="s">
        <v>113</v>
      </c>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row>
    <row r="72" spans="1:37" ht="24.95" customHeight="1">
      <c r="A72" s="36"/>
      <c r="B72" s="347"/>
      <c r="C72" s="347"/>
      <c r="D72" s="347"/>
      <c r="E72" s="347"/>
      <c r="F72" s="359" t="s">
        <v>114</v>
      </c>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row>
    <row r="73" spans="1:37" ht="24.95" customHeight="1">
      <c r="A73" s="36"/>
      <c r="B73" s="347"/>
      <c r="C73" s="347"/>
      <c r="D73" s="347"/>
      <c r="E73" s="347"/>
      <c r="F73" s="360" t="s">
        <v>115</v>
      </c>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row>
    <row r="74" spans="1:37" ht="24.95" customHeight="1">
      <c r="A74" s="36" t="s">
        <v>116</v>
      </c>
      <c r="B74" s="261" t="s">
        <v>61</v>
      </c>
      <c r="D74" s="262"/>
      <c r="E74" s="262"/>
      <c r="G74" s="262"/>
      <c r="H74" s="262"/>
      <c r="I74" s="262"/>
      <c r="J74" s="262"/>
      <c r="K74" s="262"/>
      <c r="L74" s="262"/>
      <c r="M74" s="262"/>
      <c r="N74" s="262"/>
      <c r="O74" s="262"/>
      <c r="P74" s="262"/>
      <c r="Q74" s="262"/>
      <c r="R74" s="262"/>
      <c r="S74" s="262"/>
    </row>
    <row r="75" spans="1:37" ht="15" customHeight="1">
      <c r="A75" s="36"/>
      <c r="B75" s="261"/>
      <c r="D75" s="262"/>
      <c r="E75" s="262"/>
      <c r="G75" s="262"/>
      <c r="H75" s="262"/>
      <c r="I75" s="262"/>
      <c r="J75" s="262"/>
      <c r="K75" s="262"/>
      <c r="L75" s="262"/>
      <c r="M75" s="262"/>
      <c r="N75" s="262"/>
      <c r="O75" s="262"/>
      <c r="P75" s="262"/>
      <c r="Q75" s="262"/>
      <c r="R75" s="262"/>
      <c r="S75" s="262"/>
    </row>
    <row r="76" spans="1:37" ht="24.95" customHeight="1">
      <c r="A76" s="36"/>
      <c r="B76" s="261"/>
      <c r="D76" s="262"/>
      <c r="E76" s="262"/>
      <c r="G76" s="262"/>
      <c r="J76" s="351" t="str">
        <f>IF(AK76&lt;=1.1,IF(AK76&gt;=0.9,"☑","□"),"□")</f>
        <v>□</v>
      </c>
      <c r="K76" s="351"/>
      <c r="L76" s="261" t="s">
        <v>361</v>
      </c>
      <c r="M76" s="262"/>
      <c r="N76" s="262"/>
      <c r="O76" s="262"/>
      <c r="P76" s="262"/>
      <c r="Q76" s="262"/>
      <c r="R76" s="262"/>
      <c r="S76" s="262"/>
      <c r="T76" s="262"/>
      <c r="U76" s="262"/>
      <c r="V76" s="262"/>
      <c r="AK76" s="274" t="str">
        <f>IFERROR(#REF!/#REF!,"")</f>
        <v/>
      </c>
    </row>
    <row r="77" spans="1:37" ht="24.95" customHeight="1">
      <c r="A77" s="36"/>
      <c r="B77" s="261"/>
      <c r="C77" s="51" t="s">
        <v>62</v>
      </c>
      <c r="D77" s="262"/>
      <c r="E77" s="262"/>
      <c r="G77" s="262"/>
      <c r="J77" s="351" t="str">
        <f>IF(AK77&lt;=1.1,IF(AK77&gt;=0.9,"☑","□"),"□")</f>
        <v>□</v>
      </c>
      <c r="K77" s="351"/>
      <c r="L77" s="48" t="s">
        <v>362</v>
      </c>
      <c r="M77" s="262"/>
      <c r="N77" s="262"/>
      <c r="O77" s="262"/>
      <c r="P77" s="262"/>
      <c r="Q77" s="262"/>
      <c r="R77" s="262"/>
      <c r="S77" s="262"/>
      <c r="T77" s="262"/>
      <c r="U77" s="262"/>
      <c r="V77" s="262"/>
      <c r="AK77" s="274" t="str">
        <f>IFERROR(M56/Z56,"")</f>
        <v/>
      </c>
    </row>
    <row r="78" spans="1:37" ht="24.95" customHeight="1">
      <c r="A78" s="36"/>
      <c r="B78" s="261"/>
      <c r="D78" s="262"/>
      <c r="E78" s="262"/>
      <c r="G78" s="262"/>
      <c r="J78" s="351" t="str">
        <f>IF(AK78&lt;=1.1,IF(AK78&gt;=0.9,"☑","□"),"□")</f>
        <v>□</v>
      </c>
      <c r="K78" s="351"/>
      <c r="L78" s="261" t="s">
        <v>363</v>
      </c>
      <c r="M78" s="262"/>
      <c r="N78" s="262"/>
      <c r="O78" s="262"/>
      <c r="P78" s="262"/>
      <c r="Q78" s="262"/>
      <c r="R78" s="262"/>
      <c r="S78" s="262"/>
      <c r="T78" s="262"/>
      <c r="U78" s="262"/>
      <c r="V78" s="262"/>
      <c r="AK78" s="274" t="str">
        <f>IFERROR(M61/Z61,"")</f>
        <v/>
      </c>
    </row>
    <row r="79" spans="1:37" ht="24.95" customHeight="1">
      <c r="A79" s="36"/>
      <c r="B79" s="261"/>
      <c r="D79" s="262"/>
      <c r="E79" s="262"/>
      <c r="G79" s="262"/>
      <c r="J79" s="351" t="str">
        <f>IF(AK79&lt;=1.1,IF(AK79&gt;=0.9,"☑","□"),"□")</f>
        <v>□</v>
      </c>
      <c r="K79" s="351"/>
      <c r="L79" s="261" t="s">
        <v>364</v>
      </c>
      <c r="M79" s="262"/>
      <c r="N79" s="262"/>
      <c r="O79" s="262"/>
      <c r="P79" s="262"/>
      <c r="Q79" s="262"/>
      <c r="R79" s="262"/>
      <c r="S79" s="262"/>
      <c r="T79" s="262"/>
      <c r="U79" s="262"/>
      <c r="V79" s="262"/>
      <c r="AK79" s="274" t="str">
        <f>IFERROR(I69/V69,"")</f>
        <v/>
      </c>
    </row>
    <row r="80" spans="1:37" ht="27" customHeight="1">
      <c r="A80" s="36"/>
      <c r="B80" s="261"/>
      <c r="D80" s="262"/>
      <c r="E80" s="262"/>
      <c r="G80" s="262"/>
      <c r="H80" s="262"/>
      <c r="I80" s="262"/>
      <c r="J80" s="48" t="s">
        <v>448</v>
      </c>
      <c r="K80" s="262"/>
      <c r="L80" s="262"/>
      <c r="M80" s="262"/>
      <c r="N80" s="262"/>
      <c r="O80" s="262"/>
      <c r="P80" s="262"/>
      <c r="Q80" s="262"/>
      <c r="R80" s="262"/>
      <c r="S80" s="262"/>
    </row>
    <row r="81" spans="1:37" ht="24.95" customHeight="1">
      <c r="A81" s="36" t="s">
        <v>117</v>
      </c>
      <c r="B81" s="261" t="s">
        <v>118</v>
      </c>
      <c r="D81" s="262"/>
      <c r="E81" s="262"/>
      <c r="G81" s="262"/>
      <c r="H81" s="262"/>
      <c r="I81" s="262"/>
      <c r="J81" s="262"/>
      <c r="K81" s="262"/>
      <c r="L81" s="262"/>
      <c r="M81" s="262"/>
      <c r="N81" s="262"/>
      <c r="O81" s="262"/>
      <c r="P81" s="262"/>
      <c r="Q81" s="262"/>
      <c r="R81" s="262"/>
      <c r="S81" s="262"/>
    </row>
    <row r="82" spans="1:37" ht="24.95" customHeight="1">
      <c r="A82" s="36"/>
      <c r="B82" s="261"/>
      <c r="D82" s="262"/>
      <c r="E82" s="262"/>
      <c r="F82" s="262"/>
      <c r="G82" s="262"/>
      <c r="H82" s="262"/>
      <c r="I82" s="262"/>
      <c r="J82" s="262"/>
      <c r="K82" s="262"/>
      <c r="L82" s="262"/>
      <c r="M82" s="262"/>
      <c r="N82" s="262"/>
      <c r="O82" s="262"/>
      <c r="P82" s="356" t="str">
        <f>IFERROR(IF(OR(AK13=0,AK58=0,I69&lt;=0),"算定不可",(VLOOKUP("該当",'リスト（入院）'!I:K,3,FALSE))),"")</f>
        <v>算定不可</v>
      </c>
      <c r="Q82" s="356"/>
      <c r="R82" s="356"/>
      <c r="S82" s="356"/>
      <c r="T82" s="356"/>
      <c r="U82" s="356"/>
      <c r="V82" s="356"/>
      <c r="W82" s="356"/>
      <c r="X82" s="356"/>
      <c r="Y82" s="356"/>
      <c r="Z82" s="356"/>
    </row>
    <row r="83" spans="1:37" ht="24.95" customHeight="1">
      <c r="A83" s="36"/>
    </row>
    <row r="84" spans="1:37" ht="24.95" customHeight="1">
      <c r="A84" s="51" t="s">
        <v>16</v>
      </c>
    </row>
    <row r="85" spans="1:37" ht="24.95" customHeight="1">
      <c r="A85" s="51" t="s">
        <v>119</v>
      </c>
    </row>
    <row r="86" spans="1:37" ht="24.95" customHeight="1">
      <c r="A86" s="51" t="s">
        <v>521</v>
      </c>
    </row>
    <row r="87" spans="1:37" ht="24.95" customHeight="1">
      <c r="A87" s="51" t="s">
        <v>468</v>
      </c>
      <c r="AK87" s="294"/>
    </row>
    <row r="88" spans="1:37" ht="24.95" customHeight="1">
      <c r="A88" s="51" t="s">
        <v>120</v>
      </c>
      <c r="AK88" s="294"/>
    </row>
    <row r="89" spans="1:37" ht="24.95" customHeight="1">
      <c r="B89" s="51" t="s">
        <v>359</v>
      </c>
      <c r="AK89" s="294"/>
    </row>
    <row r="90" spans="1:37" ht="24.95" customHeight="1">
      <c r="A90" s="51" t="s">
        <v>469</v>
      </c>
      <c r="AK90" s="294"/>
    </row>
    <row r="91" spans="1:37" ht="24.95" customHeight="1">
      <c r="A91" s="51" t="s">
        <v>121</v>
      </c>
      <c r="AK91" s="294"/>
    </row>
    <row r="92" spans="1:37" ht="24.95" customHeight="1">
      <c r="A92" s="51" t="s">
        <v>89</v>
      </c>
      <c r="AK92" s="294"/>
    </row>
    <row r="93" spans="1:37" ht="24.95" customHeight="1">
      <c r="A93" s="51" t="s">
        <v>90</v>
      </c>
      <c r="AK93" s="294"/>
    </row>
    <row r="94" spans="1:37" ht="24.95" customHeight="1">
      <c r="A94" s="51" t="s">
        <v>470</v>
      </c>
      <c r="AK94" s="294"/>
    </row>
    <row r="95" spans="1:37" ht="24.95" customHeight="1">
      <c r="A95" s="51" t="s">
        <v>91</v>
      </c>
      <c r="AK95" s="294"/>
    </row>
    <row r="96" spans="1:37" ht="24.95" customHeight="1">
      <c r="A96" s="51" t="s">
        <v>92</v>
      </c>
      <c r="AK96" s="294"/>
    </row>
    <row r="97" spans="1:37" ht="24.95" customHeight="1">
      <c r="A97" s="51" t="s">
        <v>93</v>
      </c>
    </row>
    <row r="98" spans="1:37" ht="24.95" customHeight="1">
      <c r="A98" s="51" t="s">
        <v>94</v>
      </c>
      <c r="AK98" s="294"/>
    </row>
    <row r="99" spans="1:37" ht="24.95" customHeight="1">
      <c r="A99" s="51" t="s">
        <v>95</v>
      </c>
      <c r="AK99" s="294"/>
    </row>
    <row r="100" spans="1:37" ht="24.95" customHeight="1">
      <c r="A100" s="51" t="s">
        <v>96</v>
      </c>
      <c r="AK100" s="294"/>
    </row>
    <row r="101" spans="1:37" ht="24.95" customHeight="1">
      <c r="A101" s="51" t="s">
        <v>97</v>
      </c>
      <c r="AK101" s="294"/>
    </row>
    <row r="102" spans="1:37" ht="24.95" customHeight="1">
      <c r="A102" s="51" t="s">
        <v>98</v>
      </c>
      <c r="AK102" s="294"/>
    </row>
    <row r="103" spans="1:37" ht="24.95" customHeight="1">
      <c r="A103" s="51" t="s">
        <v>99</v>
      </c>
      <c r="AK103" s="294"/>
    </row>
    <row r="104" spans="1:37" ht="24.95" customHeight="1">
      <c r="A104" s="51" t="s">
        <v>100</v>
      </c>
      <c r="AK104" s="294"/>
    </row>
    <row r="105" spans="1:37" ht="24.95" customHeight="1">
      <c r="A105" s="51" t="s">
        <v>471</v>
      </c>
      <c r="AK105" s="294"/>
    </row>
    <row r="106" spans="1:37" ht="24.95" customHeight="1">
      <c r="A106" s="51" t="s">
        <v>101</v>
      </c>
      <c r="AK106" s="294"/>
    </row>
    <row r="107" spans="1:37" ht="24.95" customHeight="1">
      <c r="A107" s="51" t="s">
        <v>102</v>
      </c>
      <c r="AK107" s="294"/>
    </row>
    <row r="108" spans="1:37" ht="24.95" customHeight="1">
      <c r="A108" s="51" t="s">
        <v>472</v>
      </c>
      <c r="AK108" s="294"/>
    </row>
    <row r="109" spans="1:37" ht="24.95" customHeight="1">
      <c r="A109" s="51" t="s">
        <v>103</v>
      </c>
      <c r="AK109" s="294"/>
    </row>
    <row r="110" spans="1:37" ht="24.95" customHeight="1">
      <c r="A110" s="51" t="s">
        <v>104</v>
      </c>
      <c r="AK110" s="294"/>
    </row>
    <row r="111" spans="1:37" ht="24.95" customHeight="1">
      <c r="A111" s="51" t="s">
        <v>473</v>
      </c>
    </row>
    <row r="112" spans="1:37" ht="24.95" customHeight="1">
      <c r="A112" s="51" t="s">
        <v>105</v>
      </c>
    </row>
    <row r="113" spans="1:46" ht="24.95" customHeight="1">
      <c r="A113" s="51" t="s">
        <v>474</v>
      </c>
    </row>
    <row r="114" spans="1:46" s="148" customFormat="1" ht="24.95" customHeight="1">
      <c r="A114" s="148" t="s">
        <v>391</v>
      </c>
      <c r="F114" s="149"/>
      <c r="AK114" s="293"/>
      <c r="AL114" s="272"/>
      <c r="AM114" s="272"/>
      <c r="AN114" s="272"/>
      <c r="AO114" s="272"/>
      <c r="AP114" s="272"/>
      <c r="AQ114" s="272"/>
      <c r="AR114" s="272"/>
      <c r="AS114" s="272"/>
      <c r="AT114" s="272"/>
    </row>
    <row r="115" spans="1:46" ht="24.95" customHeight="1">
      <c r="A115" s="51" t="s">
        <v>404</v>
      </c>
    </row>
    <row r="116" spans="1:46" ht="24.95" customHeight="1">
      <c r="A116" s="51" t="s">
        <v>405</v>
      </c>
    </row>
    <row r="117" spans="1:46" ht="24.95" customHeight="1">
      <c r="A117" s="51" t="s">
        <v>406</v>
      </c>
    </row>
    <row r="118" spans="1:46" ht="24.95" customHeight="1">
      <c r="A118" s="51" t="s">
        <v>475</v>
      </c>
    </row>
    <row r="119" spans="1:46" ht="24.95" customHeight="1">
      <c r="A119" s="51" t="s">
        <v>412</v>
      </c>
    </row>
    <row r="120" spans="1:46" ht="24.95" customHeight="1">
      <c r="A120" s="51" t="s">
        <v>457</v>
      </c>
    </row>
    <row r="121" spans="1:46" s="148" customFormat="1" ht="24.95" customHeight="1">
      <c r="A121" s="148" t="s">
        <v>392</v>
      </c>
      <c r="F121" s="149"/>
      <c r="AK121" s="293"/>
      <c r="AL121" s="272"/>
      <c r="AM121" s="272"/>
      <c r="AN121" s="272"/>
      <c r="AO121" s="272"/>
      <c r="AP121" s="272"/>
      <c r="AQ121" s="272"/>
      <c r="AR121" s="272"/>
      <c r="AS121" s="272"/>
      <c r="AT121" s="272"/>
    </row>
    <row r="122" spans="1:46" ht="24.95" customHeight="1">
      <c r="A122" s="51" t="s">
        <v>106</v>
      </c>
    </row>
    <row r="123" spans="1:46" ht="24.95" customHeight="1">
      <c r="A123" s="51" t="s">
        <v>107</v>
      </c>
    </row>
    <row r="124" spans="1:46" s="148" customFormat="1" ht="24.95" customHeight="1">
      <c r="A124" s="148" t="s">
        <v>393</v>
      </c>
      <c r="F124" s="149"/>
      <c r="AK124" s="293"/>
      <c r="AL124" s="272"/>
      <c r="AM124" s="272"/>
      <c r="AN124" s="272"/>
      <c r="AO124" s="272"/>
      <c r="AP124" s="272"/>
      <c r="AQ124" s="272"/>
      <c r="AR124" s="272"/>
      <c r="AS124" s="272"/>
      <c r="AT124" s="272"/>
    </row>
    <row r="125" spans="1:46" s="148" customFormat="1" ht="24.95" customHeight="1">
      <c r="A125" s="148" t="s">
        <v>394</v>
      </c>
      <c r="F125" s="149"/>
      <c r="AK125" s="293"/>
      <c r="AL125" s="272"/>
      <c r="AM125" s="272"/>
      <c r="AN125" s="272"/>
      <c r="AO125" s="272"/>
      <c r="AP125" s="272"/>
      <c r="AQ125" s="272"/>
      <c r="AR125" s="272"/>
      <c r="AS125" s="272"/>
      <c r="AT125" s="272"/>
    </row>
    <row r="126" spans="1:46" s="148" customFormat="1" ht="24.95" customHeight="1">
      <c r="A126" s="148" t="s">
        <v>395</v>
      </c>
      <c r="F126" s="149"/>
      <c r="AK126" s="293"/>
      <c r="AL126" s="272"/>
      <c r="AM126" s="272"/>
      <c r="AN126" s="272"/>
      <c r="AO126" s="272"/>
      <c r="AP126" s="272"/>
      <c r="AQ126" s="272"/>
      <c r="AR126" s="272"/>
      <c r="AS126" s="272"/>
      <c r="AT126" s="272"/>
    </row>
    <row r="127" spans="1:46" s="148" customFormat="1" ht="24.95" customHeight="1">
      <c r="A127" s="148" t="s">
        <v>396</v>
      </c>
      <c r="F127" s="149"/>
      <c r="AK127" s="293"/>
      <c r="AL127" s="272"/>
      <c r="AM127" s="272"/>
      <c r="AN127" s="272"/>
      <c r="AO127" s="272"/>
      <c r="AP127" s="272"/>
      <c r="AQ127" s="272"/>
      <c r="AR127" s="272"/>
      <c r="AS127" s="272"/>
      <c r="AT127" s="272"/>
    </row>
    <row r="128" spans="1:46" ht="24.95" customHeight="1">
      <c r="A128" s="35"/>
    </row>
    <row r="129" spans="1:1">
      <c r="A129" s="35"/>
    </row>
  </sheetData>
  <sheetProtection algorithmName="SHA-512" hashValue="ENJTp+5XCzu/J0IMUBL2jLkvqdKKLnz0t/ppcrQjWewXhTHWnqZWsZPmA+SVKHJNhn1a6uVd4pOAkjCj9w8MXw==" saltValue="eiebhQ30AOAy5Ozu6YpzEw==" spinCount="100000" sheet="1" objects="1" scenarios="1"/>
  <mergeCells count="51">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 ref="A3:AH3"/>
    <mergeCell ref="H6:T6"/>
    <mergeCell ref="B6:G6"/>
    <mergeCell ref="B5:G5"/>
    <mergeCell ref="H5:T5"/>
    <mergeCell ref="M45:S45"/>
    <mergeCell ref="Z45:AF45"/>
    <mergeCell ref="M37:S37"/>
    <mergeCell ref="M41:S41"/>
    <mergeCell ref="Z41:AF41"/>
    <mergeCell ref="M39:S39"/>
    <mergeCell ref="Z39:AF39"/>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J76:K76"/>
    <mergeCell ref="J77:K77"/>
    <mergeCell ref="P82:Z82"/>
    <mergeCell ref="J79:K79"/>
    <mergeCell ref="F72:AH72"/>
    <mergeCell ref="J78:K78"/>
    <mergeCell ref="F73:AH73"/>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heetViews>
  <sheetFormatPr defaultRowHeight="13.5"/>
  <cols>
    <col min="1" max="16384" width="9" style="282"/>
  </cols>
  <sheetData>
    <row r="1" spans="1:8">
      <c r="A1" s="282" t="s">
        <v>517</v>
      </c>
    </row>
    <row r="3" spans="1:8" ht="18.75" customHeight="1">
      <c r="A3" s="282" t="s">
        <v>518</v>
      </c>
      <c r="B3" s="120"/>
      <c r="C3" s="120"/>
      <c r="D3" s="120"/>
      <c r="E3" s="120"/>
      <c r="F3" s="120"/>
      <c r="G3" s="120"/>
      <c r="H3" s="120"/>
    </row>
    <row r="4" spans="1:8">
      <c r="A4" s="282" t="s">
        <v>519</v>
      </c>
      <c r="B4" s="120"/>
      <c r="C4" s="120"/>
      <c r="D4" s="120"/>
      <c r="E4" s="120"/>
      <c r="F4" s="120"/>
      <c r="G4" s="120"/>
      <c r="H4" s="120"/>
    </row>
    <row r="5" spans="1:8">
      <c r="A5" s="282" t="s">
        <v>520</v>
      </c>
      <c r="B5" s="120"/>
      <c r="C5" s="120"/>
      <c r="D5" s="120"/>
      <c r="E5" s="120"/>
      <c r="F5" s="120"/>
      <c r="G5" s="120"/>
      <c r="H5" s="120"/>
    </row>
    <row r="6" spans="1:8">
      <c r="A6" s="120"/>
      <c r="B6" s="120"/>
      <c r="C6" s="120"/>
      <c r="D6" s="120"/>
      <c r="E6" s="120"/>
      <c r="F6" s="120"/>
      <c r="G6" s="120"/>
      <c r="H6" s="120"/>
    </row>
    <row r="7" spans="1:8" ht="13.5" customHeight="1">
      <c r="A7" s="283"/>
      <c r="B7" s="283"/>
      <c r="C7" s="283"/>
      <c r="D7" s="283"/>
      <c r="E7" s="283"/>
      <c r="F7" s="283"/>
      <c r="G7" s="283"/>
      <c r="H7" s="283"/>
    </row>
    <row r="8" spans="1:8" ht="13.5" customHeight="1">
      <c r="A8" s="283"/>
      <c r="B8" s="283"/>
      <c r="C8" s="283"/>
      <c r="D8" s="283"/>
      <c r="E8" s="283"/>
      <c r="F8" s="283"/>
      <c r="G8" s="283"/>
      <c r="H8" s="283"/>
    </row>
    <row r="9" spans="1:8" ht="13.5" customHeight="1">
      <c r="A9" s="283"/>
      <c r="B9" s="283"/>
      <c r="C9" s="283"/>
      <c r="D9" s="283"/>
      <c r="E9" s="283"/>
      <c r="F9" s="283"/>
      <c r="G9" s="283"/>
      <c r="H9" s="283"/>
    </row>
    <row r="10" spans="1:8" ht="13.5" customHeight="1">
      <c r="A10" s="283"/>
      <c r="B10" s="283"/>
      <c r="C10" s="283"/>
      <c r="D10" s="283"/>
      <c r="E10" s="283"/>
      <c r="F10" s="283"/>
      <c r="G10" s="283"/>
      <c r="H10" s="283"/>
    </row>
    <row r="11" spans="1:8" ht="13.5" customHeight="1">
      <c r="A11" s="283"/>
      <c r="B11" s="283"/>
      <c r="C11" s="283"/>
      <c r="D11" s="283"/>
      <c r="E11" s="283"/>
      <c r="F11" s="283"/>
      <c r="G11" s="283"/>
      <c r="H11" s="283"/>
    </row>
  </sheetData>
  <sheetProtection algorithmName="SHA-512" hashValue="CTzbnM3Lv3J+ssiC37nMKIa4ELIbj95yuM9D0P4gqt0Gjoz34tx+VoUuEEx5Zi/KAo0nul1yiqjMQA3UVphtDQ==" saltValue="eK3NufpwGdf4wfolZodlGA==" spinCount="100000" sheet="1" objects="1" scenarios="1"/>
  <phoneticPr fontId="1"/>
  <printOptions horizontalCentere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4"/>
  <sheetViews>
    <sheetView showGridLines="0" view="pageBreakPreview" topLeftCell="A52" zoomScaleNormal="100" zoomScaleSheetLayoutView="100" workbookViewId="0"/>
  </sheetViews>
  <sheetFormatPr defaultColWidth="8.75" defaultRowHeight="13.5"/>
  <cols>
    <col min="1" max="32" width="3.625" style="4" customWidth="1"/>
    <col min="33" max="33" width="3.625" style="29" customWidth="1"/>
    <col min="34" max="34" width="3.5" style="113" customWidth="1"/>
    <col min="35" max="35" width="2.75" style="306" hidden="1" customWidth="1"/>
    <col min="36" max="36" width="22.375" style="276" hidden="1" customWidth="1"/>
    <col min="37" max="42" width="2.75" style="276" hidden="1" customWidth="1"/>
    <col min="43" max="43" width="0" style="276" hidden="1" customWidth="1"/>
    <col min="44" max="44" width="10.5" style="276" hidden="1" customWidth="1"/>
    <col min="45" max="16384" width="8.75" style="4"/>
  </cols>
  <sheetData>
    <row r="1" spans="1:44" ht="16.149999999999999" customHeight="1">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c r="A2" s="395" t="s">
        <v>1539</v>
      </c>
      <c r="B2" s="395"/>
      <c r="C2" s="395"/>
      <c r="D2" s="395"/>
      <c r="E2" s="395"/>
      <c r="F2" s="395"/>
      <c r="G2" s="395"/>
      <c r="H2" s="395"/>
      <c r="I2" s="395"/>
      <c r="J2" s="395"/>
      <c r="K2" s="395"/>
      <c r="L2" s="395"/>
      <c r="M2" s="395"/>
      <c r="N2" s="395"/>
      <c r="O2" s="395"/>
      <c r="P2" s="395"/>
      <c r="Q2" s="395"/>
      <c r="R2" s="395"/>
      <c r="S2" s="395"/>
      <c r="T2" s="395"/>
      <c r="U2" s="396"/>
      <c r="V2" s="396"/>
      <c r="W2" s="260" t="s">
        <v>1536</v>
      </c>
      <c r="X2" s="333"/>
      <c r="Y2" s="333"/>
      <c r="Z2" s="333"/>
      <c r="AA2" s="333"/>
      <c r="AB2" s="333"/>
      <c r="AC2" s="333"/>
      <c r="AD2" s="333"/>
      <c r="AE2" s="333"/>
      <c r="AF2" s="333"/>
      <c r="AG2" s="333"/>
      <c r="AH2" s="132"/>
      <c r="AI2" s="307"/>
    </row>
    <row r="3" spans="1:44"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c r="A4" s="3"/>
      <c r="B4" s="3"/>
      <c r="C4" s="3"/>
      <c r="D4" s="3"/>
      <c r="E4" s="3"/>
      <c r="F4" s="3"/>
      <c r="G4" s="3"/>
      <c r="H4" s="3"/>
      <c r="I4" s="3"/>
      <c r="J4" s="3"/>
      <c r="K4" s="3"/>
      <c r="L4" s="3"/>
      <c r="M4" s="3"/>
      <c r="N4" s="3"/>
      <c r="O4" s="3"/>
      <c r="P4" s="3"/>
      <c r="Q4" s="391" t="s">
        <v>122</v>
      </c>
      <c r="R4" s="391"/>
      <c r="S4" s="391"/>
      <c r="T4" s="391"/>
      <c r="U4" s="391"/>
      <c r="V4" s="392" t="str">
        <f>IF('様式95_外来・在宅ベースアップ評価料（Ⅰ）'!H5=0,"",'様式95_外来・在宅ベースアップ評価料（Ⅰ）'!H5)</f>
        <v/>
      </c>
      <c r="W4" s="392"/>
      <c r="X4" s="392"/>
      <c r="Y4" s="392"/>
      <c r="Z4" s="392"/>
      <c r="AA4" s="392"/>
      <c r="AB4" s="392"/>
      <c r="AC4" s="392"/>
      <c r="AD4" s="392"/>
      <c r="AE4" s="392"/>
      <c r="AF4" s="392"/>
      <c r="AG4" s="392"/>
      <c r="AH4" s="133"/>
      <c r="AI4" s="308"/>
    </row>
    <row r="5" spans="1:44" ht="16.149999999999999" customHeight="1">
      <c r="A5" s="3"/>
      <c r="B5" s="3"/>
      <c r="C5" s="3"/>
      <c r="D5" s="3"/>
      <c r="E5" s="3"/>
      <c r="F5" s="3"/>
      <c r="G5" s="3"/>
      <c r="H5" s="3"/>
      <c r="I5" s="3"/>
      <c r="J5" s="3"/>
      <c r="K5" s="3"/>
      <c r="L5" s="3"/>
      <c r="M5" s="3"/>
      <c r="N5" s="3"/>
      <c r="O5" s="3"/>
      <c r="P5" s="3"/>
      <c r="Q5" s="397" t="s">
        <v>123</v>
      </c>
      <c r="R5" s="397"/>
      <c r="S5" s="397"/>
      <c r="T5" s="397"/>
      <c r="U5" s="398"/>
      <c r="V5" s="393">
        <f>IF(様式97_入院ベースアップ評価料!H6="","",様式97_入院ベースアップ評価料!H6)</f>
        <v>0</v>
      </c>
      <c r="W5" s="393"/>
      <c r="X5" s="393"/>
      <c r="Y5" s="393"/>
      <c r="Z5" s="393"/>
      <c r="AA5" s="393"/>
      <c r="AB5" s="393"/>
      <c r="AC5" s="393"/>
      <c r="AD5" s="393"/>
      <c r="AE5" s="393"/>
      <c r="AF5" s="393"/>
      <c r="AG5" s="393"/>
      <c r="AH5" s="114"/>
      <c r="AI5" s="309"/>
    </row>
    <row r="6" spans="1:44" ht="15.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c r="A9" s="2"/>
      <c r="B9" s="382"/>
      <c r="C9" s="382"/>
      <c r="D9" s="383" t="s">
        <v>125</v>
      </c>
      <c r="E9" s="383"/>
      <c r="F9" s="383"/>
      <c r="G9" s="383"/>
      <c r="H9" s="383"/>
      <c r="I9" s="383"/>
      <c r="J9" s="383"/>
      <c r="K9" s="383"/>
      <c r="L9" s="383"/>
      <c r="M9" s="383"/>
      <c r="N9" s="383"/>
      <c r="O9" s="383"/>
      <c r="P9" s="383"/>
      <c r="Q9" s="383"/>
      <c r="R9" s="383"/>
      <c r="S9" s="383"/>
      <c r="T9" s="383"/>
      <c r="U9" s="383"/>
      <c r="V9" s="383"/>
      <c r="W9" s="383"/>
      <c r="X9" s="383"/>
      <c r="Y9" s="383"/>
      <c r="Z9" s="383"/>
      <c r="AA9" s="3"/>
      <c r="AB9" s="3"/>
      <c r="AC9" s="3"/>
      <c r="AD9" s="3"/>
      <c r="AE9" s="3"/>
      <c r="AF9" s="3"/>
      <c r="AG9" s="20"/>
    </row>
    <row r="10" spans="1:44" ht="16.149999999999999" customHeight="1" thickBot="1">
      <c r="A10" s="2"/>
      <c r="B10" s="406"/>
      <c r="C10" s="406"/>
      <c r="D10" s="407" t="s">
        <v>126</v>
      </c>
      <c r="E10" s="407"/>
      <c r="F10" s="407"/>
      <c r="G10" s="407"/>
      <c r="H10" s="407"/>
      <c r="I10" s="407"/>
      <c r="J10" s="407"/>
      <c r="K10" s="407"/>
      <c r="L10" s="407"/>
      <c r="M10" s="407"/>
      <c r="N10" s="407"/>
      <c r="O10" s="407"/>
      <c r="P10" s="407"/>
      <c r="Q10" s="407"/>
      <c r="R10" s="407"/>
      <c r="S10" s="407"/>
      <c r="T10" s="407"/>
      <c r="U10" s="407"/>
      <c r="V10" s="407"/>
      <c r="W10" s="407"/>
      <c r="X10" s="407"/>
      <c r="Y10" s="407"/>
      <c r="Z10" s="407"/>
      <c r="AA10" s="3"/>
      <c r="AB10" s="3"/>
      <c r="AC10" s="3"/>
      <c r="AD10" s="3"/>
      <c r="AE10" s="3"/>
      <c r="AF10" s="3"/>
      <c r="AG10" s="20"/>
    </row>
    <row r="11" spans="1:44" ht="16.149999999999999" customHeight="1">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c r="B13" s="389" t="s">
        <v>127</v>
      </c>
      <c r="C13" s="389"/>
      <c r="D13" s="389"/>
      <c r="E13" s="390"/>
      <c r="F13" s="390"/>
      <c r="G13" s="21" t="s">
        <v>128</v>
      </c>
      <c r="H13" s="390"/>
      <c r="I13" s="390"/>
      <c r="J13" s="21" t="s">
        <v>129</v>
      </c>
      <c r="K13" s="21"/>
      <c r="L13" s="21" t="s">
        <v>130</v>
      </c>
      <c r="M13" s="21" t="s">
        <v>127</v>
      </c>
      <c r="N13" s="21"/>
      <c r="O13" s="390"/>
      <c r="P13" s="390"/>
      <c r="Q13" s="21" t="s">
        <v>128</v>
      </c>
      <c r="R13" s="390"/>
      <c r="S13" s="390"/>
      <c r="T13" s="22" t="s">
        <v>129</v>
      </c>
      <c r="V13" s="384">
        <f>IF(E13=O13,R13-H13+1,IF(O13-E13=1,12-H13+1+R13,IF(O13-E13=2,12-H13+1+R13+12,"エラー")))</f>
        <v>1</v>
      </c>
      <c r="W13" s="384"/>
      <c r="X13" s="384"/>
      <c r="Y13" s="385"/>
      <c r="Z13" s="3" t="s">
        <v>131</v>
      </c>
      <c r="AA13" s="3"/>
      <c r="AG13" s="20"/>
    </row>
    <row r="14" spans="1:44" s="113" customFormat="1" ht="16.149999999999999" customHeight="1">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c r="A18" s="3"/>
      <c r="B18" s="389" t="s">
        <v>127</v>
      </c>
      <c r="C18" s="389"/>
      <c r="D18" s="389"/>
      <c r="E18" s="390"/>
      <c r="F18" s="390"/>
      <c r="G18" s="21" t="s">
        <v>128</v>
      </c>
      <c r="H18" s="390"/>
      <c r="I18" s="390"/>
      <c r="J18" s="21" t="s">
        <v>129</v>
      </c>
      <c r="K18" s="21"/>
      <c r="L18" s="21" t="s">
        <v>130</v>
      </c>
      <c r="M18" s="21" t="s">
        <v>127</v>
      </c>
      <c r="N18" s="21"/>
      <c r="O18" s="390"/>
      <c r="P18" s="390"/>
      <c r="Q18" s="21" t="s">
        <v>128</v>
      </c>
      <c r="R18" s="390"/>
      <c r="S18" s="390"/>
      <c r="T18" s="22" t="s">
        <v>129</v>
      </c>
      <c r="V18" s="384">
        <f>IF(E18=O18,R18-H18+1,IF(O18-E18=1,12-H18+1+R18,IF(O18-E18=2,12-H18+1+R18+12,"エラー")))</f>
        <v>1</v>
      </c>
      <c r="W18" s="384"/>
      <c r="X18" s="384"/>
      <c r="Y18" s="385"/>
      <c r="Z18" s="3" t="s">
        <v>131</v>
      </c>
      <c r="AA18" s="3"/>
      <c r="AG18" s="20"/>
    </row>
    <row r="19" spans="1:35" ht="16.149999999999999" customHeight="1">
      <c r="A19" s="3"/>
      <c r="B19" s="230"/>
      <c r="D19" s="29"/>
      <c r="E19" s="29"/>
      <c r="G19" s="29"/>
      <c r="H19" s="29"/>
      <c r="N19" s="29"/>
      <c r="O19" s="29"/>
      <c r="Q19" s="29"/>
      <c r="R19" s="29"/>
      <c r="U19" s="3"/>
      <c r="AB19" s="3"/>
      <c r="AC19" s="3"/>
      <c r="AD19" s="3"/>
      <c r="AE19" s="3"/>
      <c r="AF19" s="3"/>
      <c r="AG19" s="20"/>
    </row>
    <row r="20" spans="1:35" ht="16.149999999999999" customHeight="1">
      <c r="A20" s="3"/>
      <c r="B20" s="230"/>
      <c r="D20" s="29"/>
      <c r="E20" s="29"/>
      <c r="G20" s="29"/>
      <c r="H20" s="29"/>
      <c r="N20" s="29"/>
      <c r="O20" s="29"/>
      <c r="Q20" s="29"/>
      <c r="R20" s="29"/>
      <c r="U20" s="3"/>
      <c r="AB20" s="3"/>
      <c r="AC20" s="3"/>
      <c r="AD20" s="3"/>
      <c r="AE20" s="3"/>
      <c r="AF20" s="3"/>
      <c r="AG20" s="20"/>
    </row>
    <row r="21" spans="1:35" ht="16.149999999999999" customHeight="1">
      <c r="A21" s="3"/>
      <c r="B21" s="230"/>
      <c r="D21" s="29"/>
      <c r="E21" s="29"/>
      <c r="G21" s="29"/>
      <c r="H21" s="29"/>
      <c r="N21" s="29"/>
      <c r="O21" s="29"/>
      <c r="Q21" s="29"/>
      <c r="R21" s="29"/>
      <c r="U21" s="3"/>
      <c r="AB21" s="3"/>
      <c r="AC21" s="3"/>
      <c r="AD21" s="3"/>
      <c r="AE21" s="3"/>
      <c r="AF21" s="3"/>
      <c r="AG21" s="20"/>
    </row>
    <row r="22" spans="1:35" ht="16.149999999999999" customHeight="1">
      <c r="A22" s="3"/>
      <c r="B22" s="230"/>
      <c r="D22" s="29"/>
      <c r="E22" s="29"/>
      <c r="G22" s="29"/>
      <c r="H22" s="29"/>
      <c r="N22" s="29"/>
      <c r="O22" s="29"/>
      <c r="Q22" s="29"/>
      <c r="R22" s="29"/>
      <c r="U22" s="3"/>
      <c r="AB22" s="3"/>
      <c r="AC22" s="3"/>
      <c r="AD22" s="3"/>
      <c r="AE22" s="3"/>
      <c r="AF22" s="3"/>
      <c r="AG22" s="20"/>
    </row>
    <row r="23" spans="1:35" ht="16.149999999999999" customHeight="1">
      <c r="A23" s="3"/>
      <c r="B23" s="230"/>
      <c r="D23" s="29"/>
      <c r="E23" s="29"/>
      <c r="G23" s="29"/>
      <c r="H23" s="29"/>
      <c r="N23" s="29"/>
      <c r="O23" s="29"/>
      <c r="Q23" s="29"/>
      <c r="R23" s="29"/>
      <c r="U23" s="3"/>
      <c r="AB23" s="3"/>
      <c r="AC23" s="3"/>
      <c r="AD23" s="3"/>
      <c r="AE23" s="3"/>
      <c r="AF23" s="3"/>
      <c r="AG23" s="20"/>
    </row>
    <row r="24" spans="1:35" ht="16.149999999999999" customHeight="1" thickBot="1">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386">
        <f>IFERROR(SUM(AB26:AF27),"")</f>
        <v>0</v>
      </c>
      <c r="AC25" s="386"/>
      <c r="AD25" s="386"/>
      <c r="AE25" s="386"/>
      <c r="AF25" s="386"/>
      <c r="AG25" s="209" t="s">
        <v>132</v>
      </c>
      <c r="AH25" s="134"/>
      <c r="AI25" s="310"/>
    </row>
    <row r="26" spans="1:35" ht="16.149999999999999" customHeight="1">
      <c r="A26" s="63"/>
      <c r="B26" s="387" t="s">
        <v>523</v>
      </c>
      <c r="C26" s="387"/>
      <c r="D26" s="387"/>
      <c r="E26" s="387"/>
      <c r="F26" s="387"/>
      <c r="G26" s="387"/>
      <c r="H26" s="387"/>
      <c r="I26" s="387"/>
      <c r="J26" s="387"/>
      <c r="K26" s="387"/>
      <c r="L26" s="387"/>
      <c r="M26" s="387"/>
      <c r="N26" s="387"/>
      <c r="O26" s="387"/>
      <c r="P26" s="387"/>
      <c r="Q26" s="387"/>
      <c r="R26" s="387"/>
      <c r="S26" s="387"/>
      <c r="T26" s="387"/>
      <c r="U26" s="387"/>
      <c r="V26" s="387"/>
      <c r="W26" s="387"/>
      <c r="X26" s="15"/>
      <c r="Y26" s="15" t="s">
        <v>133</v>
      </c>
      <c r="Z26" s="15"/>
      <c r="AA26" s="15"/>
      <c r="AB26" s="388">
        <f>様式97_入院ベースアップ評価料!M56*V18*10</f>
        <v>0</v>
      </c>
      <c r="AC26" s="388"/>
      <c r="AD26" s="388"/>
      <c r="AE26" s="388"/>
      <c r="AF26" s="388"/>
      <c r="AG26" s="163" t="s">
        <v>132</v>
      </c>
      <c r="AH26" s="134"/>
      <c r="AI26" s="310"/>
    </row>
    <row r="27" spans="1:35" ht="16.149999999999999" customHeight="1">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01">
        <f>IFERROR(AB28*AB29*10,0)</f>
        <v>0</v>
      </c>
      <c r="AC27" s="401"/>
      <c r="AD27" s="401"/>
      <c r="AE27" s="401"/>
      <c r="AF27" s="401"/>
      <c r="AG27" s="266" t="s">
        <v>132</v>
      </c>
      <c r="AH27" s="134"/>
      <c r="AI27" s="310"/>
    </row>
    <row r="28" spans="1:35" ht="16.149999999999999" customHeight="1">
      <c r="A28" s="62"/>
      <c r="B28" s="67"/>
      <c r="C28" s="69" t="s">
        <v>135</v>
      </c>
      <c r="D28" s="70"/>
      <c r="E28" s="70"/>
      <c r="F28" s="70"/>
      <c r="G28" s="70"/>
      <c r="H28" s="70"/>
      <c r="I28" s="70"/>
      <c r="J28" s="70"/>
      <c r="K28" s="70"/>
      <c r="L28" s="70"/>
      <c r="M28" s="68"/>
      <c r="N28" s="68"/>
      <c r="O28" s="6" t="s">
        <v>136</v>
      </c>
      <c r="P28" s="408" t="str">
        <f>様式97_入院ベースアップ評価料!P82</f>
        <v>算定不可</v>
      </c>
      <c r="Q28" s="408"/>
      <c r="R28" s="408"/>
      <c r="S28" s="408"/>
      <c r="T28" s="408"/>
      <c r="U28" s="408"/>
      <c r="V28" s="408"/>
      <c r="W28" s="408"/>
      <c r="X28" s="6" t="s">
        <v>50</v>
      </c>
      <c r="Y28" s="6" t="s">
        <v>133</v>
      </c>
      <c r="Z28" s="6" t="s">
        <v>40</v>
      </c>
      <c r="AA28" s="6"/>
      <c r="AB28" s="409" t="str">
        <f>IFERROR(VLOOKUP(P28,'リスト（入院）'!C:D,2,FALSE),"-")</f>
        <v>-</v>
      </c>
      <c r="AC28" s="409"/>
      <c r="AD28" s="409"/>
      <c r="AE28" s="409"/>
      <c r="AF28" s="409"/>
      <c r="AG28" s="266" t="s">
        <v>137</v>
      </c>
      <c r="AH28" s="134"/>
      <c r="AI28" s="310"/>
    </row>
    <row r="29" spans="1:35" ht="16.149999999999999" customHeight="1">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10" t="str">
        <f>IF(様式97_入院ベースアップ評価料!H5="","0",様式97_入院ベースアップ評価料!M61*V18)</f>
        <v>0</v>
      </c>
      <c r="AC29" s="410"/>
      <c r="AD29" s="410"/>
      <c r="AE29" s="410"/>
      <c r="AF29" s="410"/>
      <c r="AG29" s="163" t="s">
        <v>139</v>
      </c>
      <c r="AH29" s="134"/>
      <c r="AI29" s="310"/>
    </row>
    <row r="30" spans="1:35" ht="16.149999999999999" customHeight="1">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368"/>
      <c r="AC30" s="368"/>
      <c r="AD30" s="368"/>
      <c r="AE30" s="368"/>
      <c r="AF30" s="368"/>
      <c r="AG30" s="266" t="s">
        <v>140</v>
      </c>
      <c r="AH30" s="134"/>
      <c r="AI30" s="310"/>
    </row>
    <row r="31" spans="1:35" ht="16.149999999999999" customHeight="1" thickBot="1">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00"/>
      <c r="AC31" s="400"/>
      <c r="AD31" s="400"/>
      <c r="AE31" s="400"/>
      <c r="AF31" s="400"/>
      <c r="AG31" s="210" t="s">
        <v>140</v>
      </c>
      <c r="AH31" s="134"/>
      <c r="AI31" s="310"/>
    </row>
    <row r="32" spans="1:35" ht="16.149999999999999" customHeight="1" thickTop="1" thickBot="1">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399">
        <f>IFERROR(AB25-AB30+AB31,"")</f>
        <v>0</v>
      </c>
      <c r="AC32" s="399"/>
      <c r="AD32" s="399"/>
      <c r="AE32" s="399"/>
      <c r="AF32" s="399"/>
      <c r="AG32" s="211" t="s">
        <v>132</v>
      </c>
      <c r="AH32" s="134"/>
      <c r="AI32" s="310"/>
    </row>
    <row r="33" spans="1:35" ht="16.149999999999999" customHeight="1">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5" ht="16.149999999999999" customHeight="1">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5" ht="16.149999999999999" customHeight="1"/>
    <row r="36" spans="1:35" ht="16.149999999999999" customHeight="1" thickBot="1">
      <c r="A36" s="2" t="s">
        <v>667</v>
      </c>
    </row>
    <row r="37" spans="1:35" ht="16.149999999999999" customHeight="1">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04"/>
      <c r="AC37" s="404"/>
      <c r="AD37" s="404"/>
      <c r="AE37" s="404"/>
      <c r="AF37" s="404"/>
      <c r="AG37" s="165" t="s">
        <v>132</v>
      </c>
      <c r="AH37" s="134"/>
      <c r="AI37" s="310"/>
    </row>
    <row r="38" spans="1:35" ht="16.149999999999999" customHeight="1">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05">
        <f>AB32</f>
        <v>0</v>
      </c>
      <c r="AC38" s="405"/>
      <c r="AD38" s="405"/>
      <c r="AE38" s="405"/>
      <c r="AF38" s="405"/>
      <c r="AG38" s="166" t="s">
        <v>132</v>
      </c>
      <c r="AH38" s="134"/>
      <c r="AI38" s="310"/>
    </row>
    <row r="39" spans="1:35" ht="16.149999999999999" customHeight="1">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02"/>
      <c r="AC39" s="402"/>
      <c r="AD39" s="402"/>
      <c r="AE39" s="402"/>
      <c r="AF39" s="402"/>
      <c r="AG39" s="166" t="s">
        <v>132</v>
      </c>
      <c r="AH39" s="134"/>
      <c r="AI39" s="310"/>
    </row>
    <row r="40" spans="1:35" ht="16.149999999999999" customHeight="1">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02"/>
      <c r="AC40" s="402"/>
      <c r="AD40" s="402"/>
      <c r="AE40" s="402"/>
      <c r="AF40" s="402"/>
      <c r="AG40" s="166" t="s">
        <v>132</v>
      </c>
      <c r="AH40" s="134"/>
      <c r="AI40" s="310"/>
    </row>
    <row r="41" spans="1:35" ht="16.149999999999999" customHeight="1" thickBot="1">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03">
        <f>AB37-SUM(AB38:AF40)</f>
        <v>0</v>
      </c>
      <c r="AC41" s="403"/>
      <c r="AD41" s="403"/>
      <c r="AE41" s="403"/>
      <c r="AF41" s="403"/>
      <c r="AG41" s="212" t="s">
        <v>132</v>
      </c>
      <c r="AH41" s="134"/>
      <c r="AI41" s="310"/>
    </row>
    <row r="42" spans="1:35" ht="16.149999999999999" customHeight="1">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5" ht="16.149999999999999" customHeight="1">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5" ht="16.149999999999999" customHeight="1">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5" ht="16.149999999999999" customHeight="1">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5" ht="16.149999999999999" customHeight="1">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5" ht="16.149999999999999" customHeight="1">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5" ht="16.149999999999999" customHeight="1">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370"/>
      <c r="AC52" s="370"/>
      <c r="AD52" s="370"/>
      <c r="AE52" s="370"/>
      <c r="AF52" s="370"/>
      <c r="AG52" s="88" t="s">
        <v>141</v>
      </c>
      <c r="AH52" s="114"/>
      <c r="AI52" s="309"/>
    </row>
    <row r="53" spans="1:36" ht="16.149999999999999" customHeight="1">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368"/>
      <c r="AC53" s="368"/>
      <c r="AD53" s="368"/>
      <c r="AE53" s="368"/>
      <c r="AF53" s="368"/>
      <c r="AG53" s="163" t="s">
        <v>132</v>
      </c>
      <c r="AH53" s="134"/>
      <c r="AI53" s="310"/>
    </row>
    <row r="54" spans="1:36" ht="16.149999999999999" customHeight="1">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372"/>
      <c r="AC54" s="372"/>
      <c r="AD54" s="372"/>
      <c r="AE54" s="372"/>
      <c r="AF54" s="372"/>
      <c r="AG54" s="266" t="s">
        <v>132</v>
      </c>
      <c r="AH54" s="134"/>
      <c r="AI54" s="310"/>
    </row>
    <row r="55" spans="1:36" ht="16.149999999999999" customHeight="1">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373">
        <f>AB54-AB53</f>
        <v>0</v>
      </c>
      <c r="AC55" s="373"/>
      <c r="AD55" s="373"/>
      <c r="AE55" s="373"/>
      <c r="AF55" s="373"/>
      <c r="AG55" s="266" t="s">
        <v>132</v>
      </c>
      <c r="AH55" s="134"/>
      <c r="AI55" s="310"/>
    </row>
    <row r="56" spans="1:36" ht="16.149999999999999" customHeight="1">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368"/>
      <c r="AC56" s="368"/>
      <c r="AD56" s="368"/>
      <c r="AE56" s="368"/>
      <c r="AF56" s="368"/>
      <c r="AG56" s="166" t="s">
        <v>132</v>
      </c>
      <c r="AH56" s="134"/>
      <c r="AI56" s="310"/>
    </row>
    <row r="57" spans="1:36" ht="16.149999999999999" customHeight="1" thickBot="1">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369"/>
      <c r="AC57" s="369"/>
      <c r="AD57" s="369"/>
      <c r="AE57" s="369"/>
      <c r="AF57" s="369"/>
      <c r="AG57" s="166" t="s">
        <v>142</v>
      </c>
      <c r="AH57" s="134"/>
      <c r="AI57" s="310"/>
    </row>
    <row r="58" spans="1:36" ht="16.149999999999999" customHeight="1" thickTop="1" thickBot="1">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371" t="e">
        <f>AB57/AB53*100</f>
        <v>#DIV/0!</v>
      </c>
      <c r="AC58" s="371"/>
      <c r="AD58" s="371"/>
      <c r="AE58" s="371"/>
      <c r="AF58" s="371"/>
      <c r="AG58" s="234" t="s">
        <v>143</v>
      </c>
      <c r="AH58" s="134"/>
      <c r="AI58" s="310"/>
    </row>
    <row r="59" spans="1:36" ht="16.149999999999999" customHeight="1">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370"/>
      <c r="AC61" s="370"/>
      <c r="AD61" s="370"/>
      <c r="AE61" s="370"/>
      <c r="AF61" s="370"/>
      <c r="AG61" s="88" t="s">
        <v>141</v>
      </c>
      <c r="AH61" s="114"/>
      <c r="AI61" s="309"/>
      <c r="AJ61" s="312"/>
    </row>
    <row r="62" spans="1:36" ht="16.149999999999999" customHeight="1">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368"/>
      <c r="AC62" s="368"/>
      <c r="AD62" s="368"/>
      <c r="AE62" s="368"/>
      <c r="AF62" s="368"/>
      <c r="AG62" s="163" t="s">
        <v>132</v>
      </c>
      <c r="AH62" s="134"/>
      <c r="AI62" s="310"/>
    </row>
    <row r="63" spans="1:36" ht="16.149999999999999" customHeight="1">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372"/>
      <c r="AC63" s="372"/>
      <c r="AD63" s="372"/>
      <c r="AE63" s="372"/>
      <c r="AF63" s="372"/>
      <c r="AG63" s="266" t="s">
        <v>132</v>
      </c>
      <c r="AH63" s="134"/>
      <c r="AI63" s="310"/>
    </row>
    <row r="64" spans="1:36" ht="16.149999999999999" customHeight="1">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373">
        <f>AB63-AB62</f>
        <v>0</v>
      </c>
      <c r="AC64" s="373"/>
      <c r="AD64" s="373"/>
      <c r="AE64" s="373"/>
      <c r="AF64" s="373"/>
      <c r="AG64" s="266" t="s">
        <v>132</v>
      </c>
      <c r="AH64" s="134"/>
      <c r="AI64" s="310"/>
    </row>
    <row r="65" spans="1:35" ht="16.149999999999999" customHeight="1">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368"/>
      <c r="AC65" s="368"/>
      <c r="AD65" s="368"/>
      <c r="AE65" s="368"/>
      <c r="AF65" s="368"/>
      <c r="AG65" s="166" t="s">
        <v>132</v>
      </c>
      <c r="AH65" s="134"/>
      <c r="AI65" s="310"/>
    </row>
    <row r="66" spans="1:35" ht="16.149999999999999" customHeight="1" thickBot="1">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369"/>
      <c r="AC66" s="369"/>
      <c r="AD66" s="369"/>
      <c r="AE66" s="369"/>
      <c r="AF66" s="369"/>
      <c r="AG66" s="166" t="s">
        <v>142</v>
      </c>
      <c r="AH66" s="134"/>
      <c r="AI66" s="310"/>
    </row>
    <row r="67" spans="1:35" ht="16.350000000000001" customHeight="1" thickTop="1" thickBot="1">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371" t="e">
        <f>AB66/AB62*100</f>
        <v>#DIV/0!</v>
      </c>
      <c r="AC67" s="371"/>
      <c r="AD67" s="371"/>
      <c r="AE67" s="371"/>
      <c r="AF67" s="371"/>
      <c r="AG67" s="234" t="s">
        <v>143</v>
      </c>
      <c r="AH67" s="134"/>
      <c r="AI67" s="310"/>
    </row>
    <row r="68" spans="1:35" ht="16.350000000000001" customHeight="1"/>
    <row r="69" spans="1:35" ht="16.149999999999999" customHeight="1" thickBot="1">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367"/>
      <c r="AB69" s="367"/>
      <c r="AC69" s="367"/>
      <c r="AD69" s="367"/>
      <c r="AE69" s="367"/>
      <c r="AF69" s="367"/>
      <c r="AG69" s="367"/>
      <c r="AH69" s="135"/>
      <c r="AI69" s="311"/>
    </row>
    <row r="70" spans="1:35" ht="16.149999999999999" customHeight="1">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370"/>
      <c r="AC70" s="370"/>
      <c r="AD70" s="370"/>
      <c r="AE70" s="370"/>
      <c r="AF70" s="370"/>
      <c r="AG70" s="88" t="s">
        <v>141</v>
      </c>
      <c r="AH70" s="114"/>
      <c r="AI70" s="309"/>
    </row>
    <row r="71" spans="1:35" ht="16.149999999999999" customHeight="1">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368"/>
      <c r="AC71" s="368"/>
      <c r="AD71" s="368"/>
      <c r="AE71" s="368"/>
      <c r="AF71" s="368"/>
      <c r="AG71" s="163" t="s">
        <v>132</v>
      </c>
      <c r="AH71" s="134"/>
      <c r="AI71" s="310"/>
    </row>
    <row r="72" spans="1:35" ht="16.149999999999999" customHeight="1">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372"/>
      <c r="AC72" s="372"/>
      <c r="AD72" s="372"/>
      <c r="AE72" s="372"/>
      <c r="AF72" s="372"/>
      <c r="AG72" s="266" t="s">
        <v>132</v>
      </c>
      <c r="AH72" s="134"/>
      <c r="AI72" s="310"/>
    </row>
    <row r="73" spans="1:35" ht="16.149999999999999" customHeight="1">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373">
        <f>AB72-AB71</f>
        <v>0</v>
      </c>
      <c r="AC73" s="373"/>
      <c r="AD73" s="373"/>
      <c r="AE73" s="373"/>
      <c r="AF73" s="373"/>
      <c r="AG73" s="266" t="s">
        <v>132</v>
      </c>
      <c r="AH73" s="134"/>
      <c r="AI73" s="310"/>
    </row>
    <row r="74" spans="1:35" ht="16.149999999999999" customHeight="1">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368"/>
      <c r="AC74" s="368"/>
      <c r="AD74" s="368"/>
      <c r="AE74" s="368"/>
      <c r="AF74" s="368"/>
      <c r="AG74" s="166" t="s">
        <v>132</v>
      </c>
      <c r="AH74" s="134"/>
      <c r="AI74" s="310"/>
    </row>
    <row r="75" spans="1:35" ht="16.149999999999999" customHeight="1" thickBot="1">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369"/>
      <c r="AC75" s="369"/>
      <c r="AD75" s="369"/>
      <c r="AE75" s="369"/>
      <c r="AF75" s="369"/>
      <c r="AG75" s="166" t="s">
        <v>142</v>
      </c>
      <c r="AH75" s="134"/>
      <c r="AI75" s="310"/>
    </row>
    <row r="76" spans="1:35" ht="16.350000000000001" customHeight="1" thickTop="1" thickBot="1">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371" t="e">
        <f>AB75/AB71*100</f>
        <v>#DIV/0!</v>
      </c>
      <c r="AC76" s="371"/>
      <c r="AD76" s="371"/>
      <c r="AE76" s="371"/>
      <c r="AF76" s="371"/>
      <c r="AG76" s="234" t="s">
        <v>143</v>
      </c>
      <c r="AH76" s="134"/>
      <c r="AI76" s="310"/>
    </row>
    <row r="77" spans="1:35" ht="16.350000000000001" customHeight="1"/>
    <row r="78" spans="1:35" ht="16.149999999999999" customHeight="1" thickBot="1">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367"/>
      <c r="AB78" s="367"/>
      <c r="AC78" s="367"/>
      <c r="AD78" s="367"/>
      <c r="AE78" s="367"/>
      <c r="AF78" s="367"/>
      <c r="AG78" s="367"/>
      <c r="AH78" s="135"/>
      <c r="AI78" s="311"/>
    </row>
    <row r="79" spans="1:35" ht="16.149999999999999" customHeight="1">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370"/>
      <c r="AC79" s="370"/>
      <c r="AD79" s="370"/>
      <c r="AE79" s="370"/>
      <c r="AF79" s="370"/>
      <c r="AG79" s="88" t="s">
        <v>141</v>
      </c>
      <c r="AH79" s="114"/>
      <c r="AI79" s="309"/>
    </row>
    <row r="80" spans="1:35" ht="16.149999999999999" customHeight="1">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368"/>
      <c r="AC80" s="368"/>
      <c r="AD80" s="368"/>
      <c r="AE80" s="368"/>
      <c r="AF80" s="368"/>
      <c r="AG80" s="163" t="s">
        <v>132</v>
      </c>
      <c r="AH80" s="134"/>
      <c r="AI80" s="310"/>
    </row>
    <row r="81" spans="1:35" ht="16.149999999999999" customHeight="1">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372"/>
      <c r="AC81" s="372"/>
      <c r="AD81" s="372"/>
      <c r="AE81" s="372"/>
      <c r="AF81" s="372"/>
      <c r="AG81" s="266" t="s">
        <v>132</v>
      </c>
      <c r="AH81" s="134"/>
      <c r="AI81" s="310"/>
    </row>
    <row r="82" spans="1:35" ht="16.149999999999999" customHeight="1">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373">
        <f>AB81-AB80</f>
        <v>0</v>
      </c>
      <c r="AC82" s="373"/>
      <c r="AD82" s="373"/>
      <c r="AE82" s="373"/>
      <c r="AF82" s="373"/>
      <c r="AG82" s="266" t="s">
        <v>132</v>
      </c>
      <c r="AH82" s="134"/>
      <c r="AI82" s="310"/>
    </row>
    <row r="83" spans="1:35" ht="16.149999999999999" customHeight="1">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368"/>
      <c r="AC83" s="368"/>
      <c r="AD83" s="368"/>
      <c r="AE83" s="368"/>
      <c r="AF83" s="368"/>
      <c r="AG83" s="166" t="s">
        <v>132</v>
      </c>
      <c r="AH83" s="134"/>
      <c r="AI83" s="310"/>
    </row>
    <row r="84" spans="1:35" ht="16.350000000000001" customHeight="1" thickBot="1">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369"/>
      <c r="AC84" s="369"/>
      <c r="AD84" s="369"/>
      <c r="AE84" s="369"/>
      <c r="AF84" s="369"/>
      <c r="AG84" s="166" t="s">
        <v>142</v>
      </c>
      <c r="AH84" s="134"/>
      <c r="AI84" s="310"/>
    </row>
    <row r="85" spans="1:35" ht="16.350000000000001" customHeight="1" thickTop="1" thickBot="1">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371" t="e">
        <f>AB84/AB80*100</f>
        <v>#DIV/0!</v>
      </c>
      <c r="AC85" s="371"/>
      <c r="AD85" s="371"/>
      <c r="AE85" s="371"/>
      <c r="AF85" s="371"/>
      <c r="AG85" s="234" t="s">
        <v>143</v>
      </c>
      <c r="AH85" s="134"/>
      <c r="AI85" s="310"/>
    </row>
    <row r="86" spans="1:35" ht="16.350000000000001" customHeight="1"/>
    <row r="87" spans="1:35" ht="16.350000000000001" customHeight="1" thickBot="1">
      <c r="A87" s="374" t="s">
        <v>763</v>
      </c>
      <c r="B87" s="374"/>
      <c r="C87" s="374"/>
      <c r="D87" s="374"/>
      <c r="E87" s="374"/>
      <c r="F87" s="374"/>
      <c r="G87" s="374"/>
      <c r="H87" s="374"/>
      <c r="I87" s="374"/>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121"/>
      <c r="AI87" s="313"/>
    </row>
    <row r="88" spans="1:35" ht="16.350000000000001" customHeight="1">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370"/>
      <c r="AC88" s="370"/>
      <c r="AD88" s="370"/>
      <c r="AE88" s="370"/>
      <c r="AF88" s="370"/>
      <c r="AG88" s="88" t="s">
        <v>141</v>
      </c>
      <c r="AH88" s="29"/>
      <c r="AI88" s="314"/>
    </row>
    <row r="89" spans="1:35" ht="16.350000000000001" customHeight="1">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368"/>
      <c r="AC89" s="368"/>
      <c r="AD89" s="368"/>
      <c r="AE89" s="368"/>
      <c r="AF89" s="368"/>
      <c r="AG89" s="163" t="s">
        <v>132</v>
      </c>
      <c r="AH89" s="4"/>
      <c r="AI89" s="276"/>
    </row>
    <row r="90" spans="1:35" ht="16.350000000000001" customHeight="1">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372"/>
      <c r="AC90" s="372"/>
      <c r="AD90" s="372"/>
      <c r="AE90" s="372"/>
      <c r="AF90" s="372"/>
      <c r="AG90" s="266" t="s">
        <v>132</v>
      </c>
      <c r="AH90" s="4"/>
      <c r="AI90" s="276"/>
    </row>
    <row r="91" spans="1:35" ht="16.350000000000001" customHeight="1">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373">
        <f>AB90-AB89</f>
        <v>0</v>
      </c>
      <c r="AC91" s="373"/>
      <c r="AD91" s="373"/>
      <c r="AE91" s="373"/>
      <c r="AF91" s="373"/>
      <c r="AG91" s="266" t="s">
        <v>132</v>
      </c>
      <c r="AH91" s="4"/>
      <c r="AI91" s="276"/>
    </row>
    <row r="92" spans="1:35" ht="16.350000000000001" customHeight="1">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368"/>
      <c r="AC92" s="368"/>
      <c r="AD92" s="368"/>
      <c r="AE92" s="368"/>
      <c r="AF92" s="368"/>
      <c r="AG92" s="166" t="s">
        <v>132</v>
      </c>
      <c r="AH92" s="4"/>
      <c r="AI92" s="276"/>
    </row>
    <row r="93" spans="1:35" ht="16.350000000000001" customHeight="1" thickBot="1">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394"/>
      <c r="AC93" s="394"/>
      <c r="AD93" s="394"/>
      <c r="AE93" s="394"/>
      <c r="AF93" s="394"/>
      <c r="AG93" s="166" t="s">
        <v>142</v>
      </c>
      <c r="AH93" s="4"/>
      <c r="AI93" s="276"/>
    </row>
    <row r="94" spans="1:35" ht="16.350000000000001" customHeight="1" thickTop="1" thickBot="1">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371" t="e">
        <f>AB93/AB89*100</f>
        <v>#DIV/0!</v>
      </c>
      <c r="AC94" s="371"/>
      <c r="AD94" s="371"/>
      <c r="AE94" s="371"/>
      <c r="AF94" s="371"/>
      <c r="AG94" s="234" t="s">
        <v>143</v>
      </c>
      <c r="AH94" s="4"/>
      <c r="AI94" s="276"/>
    </row>
    <row r="95" spans="1:35" ht="16.350000000000001" customHeight="1">
      <c r="AH95" s="4"/>
      <c r="AI95" s="276"/>
    </row>
    <row r="96" spans="1:35" ht="16.149999999999999" customHeight="1" thickBot="1">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367"/>
      <c r="AB96" s="367"/>
      <c r="AC96" s="367"/>
      <c r="AD96" s="367"/>
      <c r="AE96" s="367"/>
      <c r="AF96" s="367"/>
      <c r="AG96" s="367"/>
      <c r="AH96" s="121"/>
      <c r="AI96" s="313"/>
    </row>
    <row r="97" spans="1:36" ht="16.149999999999999" customHeight="1">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370"/>
      <c r="AC97" s="370"/>
      <c r="AD97" s="370"/>
      <c r="AE97" s="370"/>
      <c r="AF97" s="370"/>
      <c r="AG97" s="88" t="s">
        <v>141</v>
      </c>
      <c r="AH97" s="114"/>
      <c r="AI97" s="309"/>
      <c r="AJ97" s="315"/>
    </row>
    <row r="98" spans="1:36" ht="16.149999999999999" customHeight="1">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368"/>
      <c r="AC98" s="368"/>
      <c r="AD98" s="368"/>
      <c r="AE98" s="368"/>
      <c r="AF98" s="368"/>
      <c r="AG98" s="163" t="s">
        <v>132</v>
      </c>
      <c r="AH98" s="134"/>
      <c r="AI98" s="310"/>
      <c r="AJ98" s="315"/>
    </row>
    <row r="99" spans="1:36" ht="16.149999999999999" customHeight="1">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372"/>
      <c r="AC99" s="372"/>
      <c r="AD99" s="372"/>
      <c r="AE99" s="372"/>
      <c r="AF99" s="372"/>
      <c r="AG99" s="266" t="s">
        <v>132</v>
      </c>
      <c r="AH99" s="134"/>
      <c r="AI99" s="310"/>
      <c r="AJ99" s="315"/>
    </row>
    <row r="100" spans="1:36" ht="16.149999999999999" customHeight="1">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373">
        <f>AB99-AB98</f>
        <v>0</v>
      </c>
      <c r="AC100" s="373"/>
      <c r="AD100" s="373"/>
      <c r="AE100" s="373"/>
      <c r="AF100" s="373"/>
      <c r="AG100" s="266" t="s">
        <v>132</v>
      </c>
      <c r="AH100" s="134"/>
      <c r="AI100" s="310"/>
      <c r="AJ100" s="315"/>
    </row>
    <row r="101" spans="1:36" ht="16.149999999999999" customHeight="1">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368"/>
      <c r="AC101" s="368"/>
      <c r="AD101" s="368"/>
      <c r="AE101" s="368"/>
      <c r="AF101" s="368"/>
      <c r="AG101" s="166" t="s">
        <v>132</v>
      </c>
      <c r="AH101" s="134"/>
      <c r="AI101" s="310"/>
      <c r="AJ101" s="315"/>
    </row>
    <row r="102" spans="1:36" ht="16.149999999999999" customHeight="1" thickBot="1">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369"/>
      <c r="AC102" s="369"/>
      <c r="AD102" s="369"/>
      <c r="AE102" s="369"/>
      <c r="AF102" s="369"/>
      <c r="AG102" s="166" t="s">
        <v>142</v>
      </c>
      <c r="AH102" s="134"/>
      <c r="AI102" s="310"/>
      <c r="AJ102" s="315"/>
    </row>
    <row r="103" spans="1:36" ht="16.350000000000001" customHeight="1" thickTop="1" thickBot="1">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371" t="e">
        <f>AB102/AB98*100</f>
        <v>#DIV/0!</v>
      </c>
      <c r="AC103" s="371"/>
      <c r="AD103" s="371"/>
      <c r="AE103" s="371"/>
      <c r="AF103" s="371"/>
      <c r="AG103" s="234" t="s">
        <v>143</v>
      </c>
      <c r="AH103" s="134"/>
      <c r="AI103" s="310"/>
    </row>
    <row r="104" spans="1:36" ht="16.350000000000001" customHeight="1"/>
    <row r="105" spans="1:36" ht="16.350000000000001" customHeight="1">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363"/>
      <c r="AB106" s="363"/>
      <c r="AC106" s="363"/>
      <c r="AD106" s="363"/>
      <c r="AE106" s="363"/>
      <c r="AF106" s="363"/>
      <c r="AG106" s="363"/>
      <c r="AH106" s="135"/>
      <c r="AI106" s="311"/>
    </row>
    <row r="107" spans="1:36" ht="16.149999999999999" customHeight="1">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364"/>
      <c r="AC107" s="364"/>
      <c r="AD107" s="364"/>
      <c r="AE107" s="364"/>
      <c r="AF107" s="364"/>
      <c r="AG107" s="91" t="s">
        <v>141</v>
      </c>
      <c r="AH107" s="114"/>
      <c r="AI107" s="309"/>
    </row>
    <row r="108" spans="1:36" ht="16.149999999999999" customHeight="1">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365"/>
      <c r="AC108" s="365"/>
      <c r="AD108" s="365"/>
      <c r="AE108" s="365"/>
      <c r="AF108" s="365"/>
      <c r="AG108" s="145" t="s">
        <v>132</v>
      </c>
      <c r="AH108" s="114"/>
      <c r="AI108" s="309"/>
    </row>
    <row r="109" spans="1:36" ht="16.149999999999999" customHeight="1">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365"/>
      <c r="AC109" s="365"/>
      <c r="AD109" s="365"/>
      <c r="AE109" s="365"/>
      <c r="AF109" s="365"/>
      <c r="AG109" s="145" t="s">
        <v>132</v>
      </c>
      <c r="AH109" s="134"/>
      <c r="AI109" s="310"/>
    </row>
    <row r="110" spans="1:36" ht="16.149999999999999" customHeight="1">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381"/>
      <c r="AC110" s="381"/>
      <c r="AD110" s="381"/>
      <c r="AE110" s="381"/>
      <c r="AF110" s="381"/>
      <c r="AG110" s="171" t="s">
        <v>132</v>
      </c>
      <c r="AH110" s="134"/>
      <c r="AI110" s="310"/>
    </row>
    <row r="111" spans="1:36" ht="16.149999999999999" customHeight="1">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365"/>
      <c r="AC111" s="365"/>
      <c r="AD111" s="365"/>
      <c r="AE111" s="365"/>
      <c r="AF111" s="365"/>
      <c r="AG111" s="171" t="s">
        <v>132</v>
      </c>
      <c r="AH111" s="134"/>
      <c r="AI111" s="310"/>
    </row>
    <row r="112" spans="1:36" ht="16.149999999999999" customHeight="1">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380">
        <f>AB110-AB108</f>
        <v>0</v>
      </c>
      <c r="AC112" s="380"/>
      <c r="AD112" s="380"/>
      <c r="AE112" s="380"/>
      <c r="AF112" s="380"/>
      <c r="AG112" s="171" t="s">
        <v>132</v>
      </c>
      <c r="AH112" s="134"/>
      <c r="AI112" s="310"/>
    </row>
    <row r="113" spans="1:35" ht="16.149999999999999" customHeight="1">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380">
        <f>AB111-AB109</f>
        <v>0</v>
      </c>
      <c r="AC113" s="380"/>
      <c r="AD113" s="380"/>
      <c r="AE113" s="380"/>
      <c r="AF113" s="380"/>
      <c r="AG113" s="171" t="s">
        <v>132</v>
      </c>
      <c r="AH113" s="134"/>
      <c r="AI113" s="310"/>
    </row>
    <row r="114" spans="1:35" ht="16.149999999999999" customHeight="1">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365"/>
      <c r="AC114" s="365"/>
      <c r="AD114" s="365"/>
      <c r="AE114" s="365"/>
      <c r="AF114" s="365"/>
      <c r="AG114" s="175" t="s">
        <v>132</v>
      </c>
      <c r="AH114" s="134"/>
      <c r="AI114" s="310"/>
    </row>
    <row r="115" spans="1:35" ht="16.149999999999999" customHeight="1" thickBot="1">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366"/>
      <c r="AC115" s="366"/>
      <c r="AD115" s="366"/>
      <c r="AE115" s="366"/>
      <c r="AF115" s="366"/>
      <c r="AG115" s="175" t="s">
        <v>142</v>
      </c>
      <c r="AH115" s="134"/>
      <c r="AI115" s="310"/>
    </row>
    <row r="116" spans="1:35" ht="16.350000000000001" customHeight="1" thickTop="1" thickBot="1">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371" t="e">
        <f>AB115/AB109*100</f>
        <v>#DIV/0!</v>
      </c>
      <c r="AC116" s="371"/>
      <c r="AD116" s="371"/>
      <c r="AE116" s="371"/>
      <c r="AF116" s="371"/>
      <c r="AG116" s="176" t="s">
        <v>143</v>
      </c>
      <c r="AH116" s="134"/>
      <c r="AI116" s="310"/>
    </row>
    <row r="117" spans="1:35" ht="16.350000000000001"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363"/>
      <c r="AB118" s="363"/>
      <c r="AC118" s="363"/>
      <c r="AD118" s="363"/>
      <c r="AE118" s="363"/>
      <c r="AF118" s="363"/>
      <c r="AG118" s="363"/>
      <c r="AH118" s="135"/>
      <c r="AI118" s="311"/>
    </row>
    <row r="119" spans="1:35" ht="16.149999999999999" customHeight="1">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364"/>
      <c r="AC119" s="364"/>
      <c r="AD119" s="364"/>
      <c r="AE119" s="364"/>
      <c r="AF119" s="364"/>
      <c r="AG119" s="91" t="s">
        <v>141</v>
      </c>
      <c r="AH119" s="114"/>
      <c r="AI119" s="309"/>
    </row>
    <row r="120" spans="1:35" ht="16.149999999999999" customHeight="1">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365"/>
      <c r="AC120" s="365"/>
      <c r="AD120" s="365"/>
      <c r="AE120" s="365"/>
      <c r="AF120" s="365"/>
      <c r="AG120" s="145" t="s">
        <v>132</v>
      </c>
      <c r="AH120" s="114"/>
      <c r="AI120" s="309"/>
    </row>
    <row r="121" spans="1:35" ht="16.149999999999999" customHeight="1">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365"/>
      <c r="AC121" s="365"/>
      <c r="AD121" s="365"/>
      <c r="AE121" s="365"/>
      <c r="AF121" s="365"/>
      <c r="AG121" s="145" t="s">
        <v>132</v>
      </c>
      <c r="AH121" s="134"/>
      <c r="AI121" s="310"/>
    </row>
    <row r="122" spans="1:35" ht="16.149999999999999" customHeight="1">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381"/>
      <c r="AC122" s="381"/>
      <c r="AD122" s="381"/>
      <c r="AE122" s="381"/>
      <c r="AF122" s="381"/>
      <c r="AG122" s="171" t="s">
        <v>132</v>
      </c>
      <c r="AH122" s="134"/>
      <c r="AI122" s="310"/>
    </row>
    <row r="123" spans="1:35" ht="16.149999999999999" customHeight="1">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365"/>
      <c r="AC123" s="365"/>
      <c r="AD123" s="365"/>
      <c r="AE123" s="365"/>
      <c r="AF123" s="365"/>
      <c r="AG123" s="171" t="s">
        <v>132</v>
      </c>
      <c r="AH123" s="134"/>
      <c r="AI123" s="310"/>
    </row>
    <row r="124" spans="1:35" ht="16.149999999999999" customHeight="1">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380">
        <f>AB122-AB120</f>
        <v>0</v>
      </c>
      <c r="AC124" s="380"/>
      <c r="AD124" s="380"/>
      <c r="AE124" s="380"/>
      <c r="AF124" s="380"/>
      <c r="AG124" s="171" t="s">
        <v>132</v>
      </c>
      <c r="AH124" s="134"/>
      <c r="AI124" s="310"/>
    </row>
    <row r="125" spans="1:35" ht="16.149999999999999" customHeight="1">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380">
        <f>AB123-AB121</f>
        <v>0</v>
      </c>
      <c r="AC125" s="380"/>
      <c r="AD125" s="380"/>
      <c r="AE125" s="380"/>
      <c r="AF125" s="380"/>
      <c r="AG125" s="171" t="s">
        <v>132</v>
      </c>
      <c r="AH125" s="134"/>
      <c r="AI125" s="310"/>
    </row>
    <row r="126" spans="1:35" ht="16.149999999999999" customHeight="1">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365"/>
      <c r="AC126" s="365"/>
      <c r="AD126" s="365"/>
      <c r="AE126" s="365"/>
      <c r="AF126" s="365"/>
      <c r="AG126" s="175" t="s">
        <v>132</v>
      </c>
      <c r="AH126" s="134"/>
      <c r="AI126" s="310"/>
    </row>
    <row r="127" spans="1:35" ht="16.149999999999999" customHeight="1" thickBot="1">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366"/>
      <c r="AC127" s="366"/>
      <c r="AD127" s="366"/>
      <c r="AE127" s="366"/>
      <c r="AF127" s="366"/>
      <c r="AG127" s="175" t="s">
        <v>142</v>
      </c>
      <c r="AH127" s="134"/>
      <c r="AI127" s="310"/>
    </row>
    <row r="128" spans="1:35" ht="16.350000000000001" customHeight="1" thickTop="1" thickBot="1">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371" t="e">
        <f>AB127/AB121*100</f>
        <v>#DIV/0!</v>
      </c>
      <c r="AC128" s="371"/>
      <c r="AD128" s="371"/>
      <c r="AE128" s="371"/>
      <c r="AF128" s="371"/>
      <c r="AG128" s="176" t="s">
        <v>143</v>
      </c>
      <c r="AH128" s="134"/>
      <c r="AI128" s="310"/>
    </row>
    <row r="129" spans="1:44" ht="14.2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c r="A133" s="17"/>
      <c r="B133" s="144"/>
      <c r="C133" s="144" t="s">
        <v>151</v>
      </c>
      <c r="D133" s="144"/>
      <c r="E133" s="144"/>
      <c r="F133" s="144"/>
      <c r="G133" s="144"/>
      <c r="H133" s="144"/>
      <c r="I133" s="144"/>
      <c r="J133" s="379"/>
      <c r="K133" s="379"/>
      <c r="L133" s="379"/>
      <c r="M133" s="379"/>
      <c r="N133" s="379"/>
      <c r="O133" s="379"/>
      <c r="P133" s="379"/>
      <c r="Q133" s="379"/>
      <c r="R133" s="379"/>
      <c r="S133" s="379"/>
      <c r="T133" s="379"/>
      <c r="U133" s="379"/>
      <c r="V133" s="379"/>
      <c r="W133" s="379"/>
      <c r="X133" s="379"/>
      <c r="Y133" s="379"/>
      <c r="Z133" s="379"/>
      <c r="AA133" s="379"/>
      <c r="AB133" s="379"/>
      <c r="AC133" s="379"/>
      <c r="AD133" s="379"/>
      <c r="AE133" s="110" t="s">
        <v>50</v>
      </c>
      <c r="AF133" s="134"/>
      <c r="AG133" s="287"/>
      <c r="AH133" s="4"/>
      <c r="AI133" s="276"/>
      <c r="AJ133" s="276" t="b">
        <v>0</v>
      </c>
    </row>
    <row r="134" spans="1:44" ht="5.45" customHeight="1">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c r="A136" s="17"/>
      <c r="B136" s="144"/>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213"/>
      <c r="AH136" s="134"/>
      <c r="AI136" s="310"/>
    </row>
    <row r="137" spans="1:44" ht="9" customHeight="1" thickBot="1">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c r="A139" s="376" t="s">
        <v>152</v>
      </c>
      <c r="B139" s="376"/>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136"/>
      <c r="AI139" s="316"/>
    </row>
    <row r="140" spans="1:44" ht="15" customHeight="1">
      <c r="A140" s="376"/>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136"/>
      <c r="AI140" s="316"/>
    </row>
    <row r="141" spans="1:44" ht="15" customHeight="1">
      <c r="A141" s="3"/>
      <c r="B141" s="3"/>
      <c r="C141" s="3" t="s">
        <v>127</v>
      </c>
      <c r="D141" s="3"/>
      <c r="E141" s="377"/>
      <c r="F141" s="377"/>
      <c r="G141" s="3" t="s">
        <v>128</v>
      </c>
      <c r="H141" s="377"/>
      <c r="I141" s="377"/>
      <c r="J141" s="3" t="s">
        <v>129</v>
      </c>
      <c r="K141" s="377"/>
      <c r="L141" s="377"/>
      <c r="M141" s="3" t="s">
        <v>153</v>
      </c>
      <c r="N141" s="3"/>
      <c r="O141" s="3"/>
      <c r="P141" s="3" t="s">
        <v>154</v>
      </c>
      <c r="Q141" s="3"/>
      <c r="R141" s="3"/>
      <c r="S141" s="3"/>
      <c r="T141" s="378"/>
      <c r="U141" s="378"/>
      <c r="V141" s="378"/>
      <c r="W141" s="378"/>
      <c r="X141" s="378"/>
      <c r="Y141" s="378"/>
      <c r="Z141" s="378"/>
      <c r="AA141" s="378"/>
      <c r="AB141" s="378"/>
      <c r="AC141" s="378"/>
      <c r="AD141" s="378"/>
      <c r="AE141" s="378"/>
      <c r="AF141" s="378"/>
      <c r="AG141" s="20"/>
    </row>
    <row r="142" spans="1:44" s="113" customFormat="1" ht="15" customHeight="1">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row r="187" spans="1:70" ht="16.149999999999999" customHeight="1"/>
    <row r="188" spans="1:70" ht="16.149999999999999" customHeight="1"/>
    <row r="189" spans="1:70" ht="16.149999999999999" customHeight="1"/>
    <row r="191" spans="1:70" ht="15" customHeight="1">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sWLFwKiFsZNPJhJsSlq/U2xn/enM3KxV+Uvylt9p2jSV5GxFAKRAD6U1oOXkMwNsIW18KLNNFlosHzvQMUZsJQ==" saltValue="1q/Nkp/1bDlGejN+A+VSGw==" spinCount="100000" sheet="1" objects="1" scenarios="1"/>
  <mergeCells count="112">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AB56:AF56"/>
    <mergeCell ref="AB58:AF58"/>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3"/>
  <sheetViews>
    <sheetView showGridLines="0" view="pageBreakPreview" zoomScaleNormal="100" zoomScaleSheetLayoutView="100" workbookViewId="0"/>
  </sheetViews>
  <sheetFormatPr defaultColWidth="8.75" defaultRowHeight="13.5"/>
  <cols>
    <col min="1" max="33" width="3.625" style="4" customWidth="1"/>
    <col min="34" max="34" width="9.125" style="306" hidden="1" customWidth="1"/>
    <col min="35" max="35" width="5" style="306" hidden="1" customWidth="1"/>
    <col min="36" max="36" width="6.5" style="276" hidden="1" customWidth="1"/>
    <col min="37" max="37" width="3.5" style="276" hidden="1" customWidth="1"/>
    <col min="38" max="42" width="2.75" style="276" hidden="1" customWidth="1"/>
    <col min="43" max="44" width="9.5" style="276" hidden="1" customWidth="1"/>
    <col min="45" max="45" width="0" style="276" hidden="1" customWidth="1"/>
    <col min="46" max="16384" width="8.75" style="4"/>
  </cols>
  <sheetData>
    <row r="1" spans="1:45" ht="16.149999999999999" customHeight="1">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c r="A2" s="395" t="s">
        <v>1540</v>
      </c>
      <c r="B2" s="395"/>
      <c r="C2" s="395"/>
      <c r="D2" s="395"/>
      <c r="E2" s="395"/>
      <c r="F2" s="395"/>
      <c r="G2" s="395"/>
      <c r="H2" s="395"/>
      <c r="I2" s="395"/>
      <c r="J2" s="395"/>
      <c r="K2" s="395"/>
      <c r="L2" s="395"/>
      <c r="M2" s="395"/>
      <c r="N2" s="395"/>
      <c r="O2" s="395"/>
      <c r="P2" s="395"/>
      <c r="Q2" s="395"/>
      <c r="R2" s="395"/>
      <c r="S2" s="396"/>
      <c r="T2" s="396"/>
      <c r="U2" s="431" t="s">
        <v>1536</v>
      </c>
      <c r="V2" s="431"/>
      <c r="W2" s="431"/>
      <c r="X2" s="431"/>
      <c r="Y2" s="431"/>
      <c r="Z2" s="431"/>
      <c r="AA2" s="431"/>
      <c r="AB2" s="431"/>
      <c r="AC2" s="431"/>
      <c r="AD2" s="431"/>
      <c r="AE2" s="431"/>
      <c r="AF2" s="431"/>
      <c r="AG2" s="431"/>
      <c r="AH2" s="307"/>
      <c r="AI2" s="307"/>
    </row>
    <row r="3" spans="1:45" ht="14.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c r="A4" s="56"/>
      <c r="B4" s="56"/>
      <c r="C4" s="56"/>
      <c r="D4" s="56"/>
      <c r="E4" s="56"/>
      <c r="F4" s="56"/>
      <c r="G4" s="56"/>
      <c r="H4" s="56"/>
      <c r="I4" s="56"/>
      <c r="J4" s="56"/>
      <c r="K4" s="56"/>
      <c r="L4" s="56"/>
      <c r="M4" s="56"/>
      <c r="N4" s="56"/>
      <c r="O4" s="56"/>
      <c r="P4" s="56"/>
      <c r="Q4" s="391" t="s">
        <v>122</v>
      </c>
      <c r="R4" s="391"/>
      <c r="S4" s="391"/>
      <c r="T4" s="391"/>
      <c r="U4" s="391"/>
      <c r="V4" s="417" t="str">
        <f>IF('様式95_外来・在宅ベースアップ評価料（Ⅰ）'!H5=0,"",'様式95_外来・在宅ベースアップ評価料（Ⅰ）'!H5)</f>
        <v/>
      </c>
      <c r="W4" s="417"/>
      <c r="X4" s="417"/>
      <c r="Y4" s="417"/>
      <c r="Z4" s="417"/>
      <c r="AA4" s="417"/>
      <c r="AB4" s="417"/>
      <c r="AC4" s="417"/>
      <c r="AD4" s="417"/>
      <c r="AE4" s="417"/>
      <c r="AF4" s="417"/>
      <c r="AG4" s="418"/>
      <c r="AH4" s="308"/>
      <c r="AI4" s="308"/>
    </row>
    <row r="5" spans="1:45" ht="16.149999999999999" customHeight="1">
      <c r="A5" s="56"/>
      <c r="B5" s="56"/>
      <c r="C5" s="56"/>
      <c r="D5" s="56"/>
      <c r="E5" s="56"/>
      <c r="F5" s="56"/>
      <c r="G5" s="56"/>
      <c r="H5" s="56"/>
      <c r="I5" s="56"/>
      <c r="J5" s="56"/>
      <c r="K5" s="56"/>
      <c r="L5" s="56"/>
      <c r="M5" s="56"/>
      <c r="N5" s="56"/>
      <c r="O5" s="56"/>
      <c r="P5" s="56"/>
      <c r="Q5" s="432" t="s">
        <v>123</v>
      </c>
      <c r="R5" s="432"/>
      <c r="S5" s="432"/>
      <c r="T5" s="432"/>
      <c r="U5" s="433"/>
      <c r="V5" s="419">
        <f>'様式96_外来・在宅ベースアップ評価料（Ⅱ）'!H6</f>
        <v>0</v>
      </c>
      <c r="W5" s="419"/>
      <c r="X5" s="419"/>
      <c r="Y5" s="419"/>
      <c r="Z5" s="419"/>
      <c r="AA5" s="419"/>
      <c r="AB5" s="419"/>
      <c r="AC5" s="419"/>
      <c r="AD5" s="419"/>
      <c r="AE5" s="419"/>
      <c r="AF5" s="419"/>
      <c r="AG5" s="420"/>
      <c r="AH5" s="309"/>
      <c r="AI5" s="309"/>
    </row>
    <row r="6" spans="1:45" ht="15.75"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c r="A9" s="2"/>
      <c r="B9" s="421"/>
      <c r="C9" s="421"/>
      <c r="D9" s="422" t="s">
        <v>125</v>
      </c>
      <c r="E9" s="422"/>
      <c r="F9" s="422"/>
      <c r="G9" s="422"/>
      <c r="H9" s="422"/>
      <c r="I9" s="422"/>
      <c r="J9" s="422"/>
      <c r="K9" s="422"/>
      <c r="L9" s="422"/>
      <c r="M9" s="422"/>
      <c r="N9" s="422"/>
      <c r="O9" s="422"/>
      <c r="P9" s="422"/>
      <c r="Q9" s="422"/>
      <c r="R9" s="422"/>
      <c r="S9" s="422"/>
      <c r="T9" s="422"/>
      <c r="U9" s="422"/>
      <c r="V9" s="422"/>
      <c r="W9" s="422"/>
      <c r="X9" s="422"/>
      <c r="Y9" s="422"/>
      <c r="Z9" s="422"/>
      <c r="AA9" s="56"/>
      <c r="AB9" s="56"/>
      <c r="AC9" s="56"/>
      <c r="AD9" s="56"/>
      <c r="AE9" s="56"/>
      <c r="AF9" s="56"/>
      <c r="AG9" s="56"/>
    </row>
    <row r="10" spans="1:45" ht="16.149999999999999" customHeight="1">
      <c r="A10" s="2"/>
      <c r="B10" s="424"/>
      <c r="C10" s="424"/>
      <c r="D10" s="425" t="s">
        <v>126</v>
      </c>
      <c r="E10" s="425"/>
      <c r="F10" s="425"/>
      <c r="G10" s="425"/>
      <c r="H10" s="425"/>
      <c r="I10" s="425"/>
      <c r="J10" s="425"/>
      <c r="K10" s="425"/>
      <c r="L10" s="425"/>
      <c r="M10" s="425"/>
      <c r="N10" s="425"/>
      <c r="O10" s="425"/>
      <c r="P10" s="425"/>
      <c r="Q10" s="425"/>
      <c r="R10" s="425"/>
      <c r="S10" s="425"/>
      <c r="T10" s="425"/>
      <c r="U10" s="425"/>
      <c r="V10" s="425"/>
      <c r="W10" s="425"/>
      <c r="X10" s="425"/>
      <c r="Y10" s="425"/>
      <c r="Z10" s="425"/>
      <c r="AA10" s="56"/>
      <c r="AB10" s="56"/>
      <c r="AC10" s="56"/>
      <c r="AD10" s="56"/>
      <c r="AE10" s="56"/>
      <c r="AF10" s="56"/>
      <c r="AG10" s="56"/>
    </row>
    <row r="11" spans="1:45" ht="16.149999999999999" customHeight="1">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c r="B13" s="389" t="s">
        <v>127</v>
      </c>
      <c r="C13" s="423"/>
      <c r="D13" s="423"/>
      <c r="E13" s="390"/>
      <c r="F13" s="390"/>
      <c r="G13" s="21" t="s">
        <v>128</v>
      </c>
      <c r="H13" s="390"/>
      <c r="I13" s="390"/>
      <c r="J13" s="21" t="s">
        <v>129</v>
      </c>
      <c r="K13" s="21"/>
      <c r="L13" s="21" t="s">
        <v>130</v>
      </c>
      <c r="M13" s="21" t="s">
        <v>127</v>
      </c>
      <c r="N13" s="21"/>
      <c r="O13" s="390"/>
      <c r="P13" s="390"/>
      <c r="Q13" s="21" t="s">
        <v>128</v>
      </c>
      <c r="R13" s="390"/>
      <c r="S13" s="390"/>
      <c r="T13" s="22" t="s">
        <v>129</v>
      </c>
      <c r="V13" s="384">
        <f>IF(E13=O13,R13-H13+1,IF(O13-E13=1,12-H13+1+R13,IF(O13-E13=2,12-H13+1+R13+12,"エラー")))</f>
        <v>1</v>
      </c>
      <c r="W13" s="384"/>
      <c r="X13" s="384"/>
      <c r="Y13" s="385"/>
      <c r="Z13" s="56" t="s">
        <v>131</v>
      </c>
      <c r="AA13" s="56"/>
      <c r="AG13" s="56"/>
    </row>
    <row r="14" spans="1:45" s="113" customFormat="1" ht="16.149999999999999" customHeight="1">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c r="A18" s="56"/>
      <c r="B18" s="389" t="s">
        <v>127</v>
      </c>
      <c r="C18" s="423"/>
      <c r="D18" s="423"/>
      <c r="E18" s="390"/>
      <c r="F18" s="390"/>
      <c r="G18" s="21" t="s">
        <v>128</v>
      </c>
      <c r="H18" s="390"/>
      <c r="I18" s="390"/>
      <c r="J18" s="21" t="s">
        <v>129</v>
      </c>
      <c r="K18" s="21"/>
      <c r="L18" s="21" t="s">
        <v>130</v>
      </c>
      <c r="M18" s="21" t="s">
        <v>127</v>
      </c>
      <c r="N18" s="21"/>
      <c r="O18" s="390"/>
      <c r="P18" s="390"/>
      <c r="Q18" s="21" t="s">
        <v>128</v>
      </c>
      <c r="R18" s="390"/>
      <c r="S18" s="390"/>
      <c r="T18" s="22" t="s">
        <v>129</v>
      </c>
      <c r="V18" s="384">
        <f>IF(E18=O18,R18-H18+1,IF(O18-E18=1,12-H18+1+R18,IF(O18-E18=2,12-H18+1+R18+12,"エラー")))</f>
        <v>1</v>
      </c>
      <c r="W18" s="384"/>
      <c r="X18" s="384"/>
      <c r="Y18" s="385"/>
      <c r="Z18" s="56" t="s">
        <v>131</v>
      </c>
      <c r="AA18" s="56"/>
      <c r="AG18" s="56"/>
    </row>
    <row r="19" spans="1:43" ht="16.149999999999999" customHeight="1">
      <c r="A19" s="56"/>
      <c r="B19" s="230"/>
      <c r="D19" s="29"/>
      <c r="E19" s="29"/>
      <c r="G19" s="29"/>
      <c r="H19" s="29"/>
      <c r="N19" s="29"/>
      <c r="O19" s="29"/>
      <c r="Q19" s="29"/>
      <c r="R19" s="29"/>
      <c r="U19" s="56"/>
      <c r="AB19" s="56"/>
      <c r="AC19" s="56"/>
      <c r="AD19" s="56"/>
      <c r="AE19" s="56"/>
      <c r="AF19" s="56"/>
      <c r="AG19" s="56"/>
    </row>
    <row r="20" spans="1:43" ht="16.149999999999999" customHeight="1">
      <c r="A20" s="56"/>
      <c r="B20" s="230"/>
      <c r="D20" s="29"/>
      <c r="E20" s="29"/>
      <c r="G20" s="29"/>
      <c r="H20" s="29"/>
      <c r="N20" s="29"/>
      <c r="O20" s="29"/>
      <c r="Q20" s="29"/>
      <c r="R20" s="29"/>
      <c r="U20" s="56"/>
      <c r="AB20" s="56"/>
      <c r="AC20" s="56"/>
      <c r="AD20" s="56"/>
      <c r="AE20" s="56"/>
      <c r="AF20" s="56"/>
      <c r="AG20" s="56"/>
      <c r="AQ20" s="276" t="s">
        <v>1535</v>
      </c>
    </row>
    <row r="21" spans="1:43" ht="16.149999999999999" customHeight="1">
      <c r="A21" s="56"/>
      <c r="B21" s="230"/>
      <c r="D21" s="29"/>
      <c r="E21" s="29"/>
      <c r="G21" s="29"/>
      <c r="H21" s="29"/>
      <c r="N21" s="29"/>
      <c r="O21" s="29"/>
      <c r="Q21" s="29"/>
      <c r="R21" s="29"/>
      <c r="U21" s="56"/>
      <c r="AB21" s="56"/>
      <c r="AC21" s="56"/>
      <c r="AD21" s="56"/>
      <c r="AE21" s="56"/>
      <c r="AF21" s="56"/>
      <c r="AG21" s="56"/>
    </row>
    <row r="22" spans="1:43" ht="16.149999999999999" customHeight="1">
      <c r="A22" s="56"/>
      <c r="B22" s="230"/>
      <c r="D22" s="29"/>
      <c r="E22" s="29"/>
      <c r="G22" s="29"/>
      <c r="H22" s="29"/>
      <c r="N22" s="29"/>
      <c r="O22" s="29"/>
      <c r="Q22" s="29"/>
      <c r="R22" s="29"/>
      <c r="U22" s="56"/>
      <c r="AB22" s="56"/>
      <c r="AC22" s="56"/>
      <c r="AD22" s="56"/>
      <c r="AE22" s="56"/>
      <c r="AF22" s="56"/>
      <c r="AG22" s="56"/>
    </row>
    <row r="23" spans="1:43" ht="16.149999999999999" customHeight="1" thickBot="1">
      <c r="A23" s="56"/>
      <c r="B23" s="230"/>
      <c r="D23" s="29"/>
      <c r="E23" s="29"/>
      <c r="G23" s="29"/>
      <c r="H23" s="29"/>
      <c r="N23" s="29"/>
      <c r="O23" s="29"/>
      <c r="Q23" s="29"/>
      <c r="R23" s="29"/>
      <c r="U23" s="56"/>
      <c r="AB23" s="56"/>
      <c r="AC23" s="56"/>
      <c r="AD23" s="56"/>
      <c r="AE23" s="56"/>
      <c r="AF23" s="56"/>
      <c r="AG23" s="56"/>
    </row>
    <row r="24" spans="1:43" ht="16.149999999999999" customHeight="1" thickBot="1">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429" t="s">
        <v>403</v>
      </c>
      <c r="Y24" s="430"/>
      <c r="Z24" s="144"/>
      <c r="AA24" s="144"/>
      <c r="AB24" s="144"/>
      <c r="AC24" s="144"/>
      <c r="AD24" s="144"/>
      <c r="AE24" s="144"/>
      <c r="AF24" s="144"/>
      <c r="AG24" s="110"/>
      <c r="AH24" s="276" t="b">
        <v>1</v>
      </c>
      <c r="AI24" s="276"/>
    </row>
    <row r="25" spans="1:43" ht="16.149999999999999" customHeight="1">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c r="A26" s="56"/>
      <c r="B26" s="230"/>
      <c r="D26" s="29"/>
      <c r="E26" s="29"/>
      <c r="G26" s="29"/>
      <c r="H26" s="29"/>
      <c r="N26" s="29"/>
      <c r="O26" s="29"/>
      <c r="Q26" s="29"/>
      <c r="R26" s="29"/>
      <c r="U26" s="56"/>
      <c r="AB26" s="56"/>
      <c r="AC26" s="56"/>
      <c r="AD26" s="56"/>
      <c r="AE26" s="56"/>
      <c r="AF26" s="56"/>
      <c r="AG26" s="56"/>
    </row>
    <row r="27" spans="1:43" ht="16.149999999999999" customHeight="1">
      <c r="A27" s="56"/>
      <c r="B27" s="230"/>
      <c r="D27" s="29"/>
      <c r="E27" s="29"/>
      <c r="G27" s="29"/>
      <c r="H27" s="29"/>
      <c r="N27" s="29"/>
      <c r="O27" s="29"/>
      <c r="Q27" s="29"/>
      <c r="R27" s="29"/>
      <c r="U27" s="56"/>
      <c r="AB27" s="56"/>
      <c r="AC27" s="56"/>
      <c r="AD27" s="56"/>
      <c r="AE27" s="56"/>
      <c r="AF27" s="56"/>
      <c r="AG27" s="56"/>
    </row>
    <row r="28" spans="1:43" ht="16.149999999999999" customHeight="1">
      <c r="A28" s="56"/>
      <c r="B28" s="230"/>
      <c r="D28" s="29"/>
      <c r="E28" s="29"/>
      <c r="G28" s="29"/>
      <c r="H28" s="29"/>
      <c r="N28" s="29"/>
      <c r="O28" s="29"/>
      <c r="Q28" s="29"/>
      <c r="R28" s="29"/>
      <c r="U28" s="56"/>
      <c r="AB28" s="56"/>
      <c r="AC28" s="56"/>
      <c r="AD28" s="56"/>
      <c r="AE28" s="56"/>
      <c r="AF28" s="56"/>
      <c r="AG28" s="56"/>
    </row>
    <row r="29" spans="1:43" ht="16.149999999999999" customHeight="1" thickBot="1">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386">
        <f>SUM(AB31,AB33)</f>
        <v>0</v>
      </c>
      <c r="AC30" s="386"/>
      <c r="AD30" s="386"/>
      <c r="AE30" s="386"/>
      <c r="AF30" s="386"/>
      <c r="AG30" s="38" t="s">
        <v>132</v>
      </c>
      <c r="AH30" s="310"/>
      <c r="AI30" s="310"/>
    </row>
    <row r="31" spans="1:43" ht="16.149999999999999" customHeight="1">
      <c r="A31" s="63"/>
      <c r="B31" s="426" t="s">
        <v>523</v>
      </c>
      <c r="C31" s="387"/>
      <c r="D31" s="387"/>
      <c r="E31" s="387"/>
      <c r="F31" s="387"/>
      <c r="G31" s="387"/>
      <c r="H31" s="387"/>
      <c r="I31" s="387"/>
      <c r="J31" s="387"/>
      <c r="K31" s="387"/>
      <c r="L31" s="387"/>
      <c r="M31" s="387"/>
      <c r="N31" s="387"/>
      <c r="O31" s="387"/>
      <c r="P31" s="387"/>
      <c r="Q31" s="387"/>
      <c r="R31" s="387"/>
      <c r="S31" s="387"/>
      <c r="T31" s="387"/>
      <c r="U31" s="387"/>
      <c r="V31" s="387"/>
      <c r="W31" s="387"/>
      <c r="X31" s="15"/>
      <c r="Y31" s="15" t="s">
        <v>133</v>
      </c>
      <c r="Z31" s="15"/>
      <c r="AA31" s="15"/>
      <c r="AB31" s="388">
        <f>AB32*V18*10</f>
        <v>0</v>
      </c>
      <c r="AC31" s="388"/>
      <c r="AD31" s="388"/>
      <c r="AE31" s="388"/>
      <c r="AF31" s="388"/>
      <c r="AG31" s="16" t="s">
        <v>132</v>
      </c>
      <c r="AH31" s="310"/>
      <c r="AI31" s="310"/>
    </row>
    <row r="32" spans="1:43" ht="16.149999999999999" customHeight="1">
      <c r="A32" s="62"/>
      <c r="B32" s="214"/>
      <c r="C32" s="427" t="s">
        <v>413</v>
      </c>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8">
        <f>IF(AH24=TRUE,'様式96_外来・在宅ベースアップ評価料（Ⅱ）'!M68,'（参考）賃金引き上げ計画書作成のための計算シート'!M58)</f>
        <v>0</v>
      </c>
      <c r="AC32" s="428"/>
      <c r="AD32" s="428"/>
      <c r="AE32" s="428"/>
      <c r="AF32" s="428"/>
      <c r="AG32" s="18" t="s">
        <v>137</v>
      </c>
      <c r="AH32" s="310"/>
      <c r="AI32" s="310"/>
    </row>
    <row r="33" spans="1:43" ht="16.149999999999999" customHeight="1" thickBot="1">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13" t="str">
        <f>IFERROR(AA34*AB35*10+AF34*AB36*10,"-")</f>
        <v>-</v>
      </c>
      <c r="AC33" s="413"/>
      <c r="AD33" s="413"/>
      <c r="AE33" s="413"/>
      <c r="AF33" s="413"/>
      <c r="AG33" s="218" t="s">
        <v>132</v>
      </c>
      <c r="AH33" s="310"/>
      <c r="AI33" s="310"/>
    </row>
    <row r="34" spans="1:43" ht="16.149999999999999" customHeight="1" thickBot="1">
      <c r="A34" s="62"/>
      <c r="B34" s="219"/>
      <c r="C34" s="220" t="s">
        <v>397</v>
      </c>
      <c r="D34" s="221"/>
      <c r="E34" s="221"/>
      <c r="F34" s="221"/>
      <c r="G34" s="221"/>
      <c r="H34" s="221"/>
      <c r="I34" s="221"/>
      <c r="J34" s="221"/>
      <c r="K34" s="221"/>
      <c r="L34" s="221"/>
      <c r="M34" s="194"/>
      <c r="N34" s="194"/>
      <c r="O34" s="194"/>
      <c r="P34" s="194"/>
      <c r="Q34" s="140" t="s">
        <v>136</v>
      </c>
      <c r="R34" s="414"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414"/>
      <c r="T34" s="414"/>
      <c r="U34" s="414"/>
      <c r="V34" s="414"/>
      <c r="W34" s="194" t="s">
        <v>50</v>
      </c>
      <c r="X34" s="415" t="s">
        <v>416</v>
      </c>
      <c r="Y34" s="416"/>
      <c r="Z34" s="416"/>
      <c r="AA34" s="179" t="str">
        <f>VLOOKUP(R34,'リスト（外来）'!C:D,2,FALSE)</f>
        <v>-</v>
      </c>
      <c r="AB34" s="222" t="s">
        <v>137</v>
      </c>
      <c r="AC34" s="416" t="s">
        <v>417</v>
      </c>
      <c r="AD34" s="416"/>
      <c r="AE34" s="416"/>
      <c r="AF34" s="179" t="str">
        <f>VLOOKUP(R34,'リスト（外来）'!C:E,3,FALSE)</f>
        <v>-</v>
      </c>
      <c r="AG34" s="223" t="s">
        <v>137</v>
      </c>
      <c r="AH34" s="310"/>
      <c r="AI34" s="310"/>
    </row>
    <row r="35" spans="1:43" ht="16.149999999999999" customHeight="1">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34"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34"/>
      <c r="AD35" s="434"/>
      <c r="AE35" s="434"/>
      <c r="AF35" s="434"/>
      <c r="AG35" s="225" t="s">
        <v>139</v>
      </c>
      <c r="AH35" s="310"/>
      <c r="AI35" s="310"/>
    </row>
    <row r="36" spans="1:43" ht="16.149999999999999" customHeight="1">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10" t="str">
        <f>IF(R34&lt;&gt;"届出なし",('様式96_外来・在宅ベースアップ評価料（Ⅱ）'!M47+'様式96_外来・在宅ベースアップ評価料（Ⅱ）'!M55)*V18,"-")</f>
        <v>-</v>
      </c>
      <c r="AC36" s="410"/>
      <c r="AD36" s="410"/>
      <c r="AE36" s="410"/>
      <c r="AF36" s="410"/>
      <c r="AG36" s="225" t="s">
        <v>139</v>
      </c>
      <c r="AH36" s="310"/>
      <c r="AI36" s="310"/>
    </row>
    <row r="37" spans="1:43" ht="16.149999999999999" customHeight="1">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368"/>
      <c r="AC37" s="368"/>
      <c r="AD37" s="368"/>
      <c r="AE37" s="368"/>
      <c r="AF37" s="368"/>
      <c r="AG37" s="7" t="s">
        <v>140</v>
      </c>
      <c r="AH37" s="310"/>
      <c r="AI37" s="310"/>
    </row>
    <row r="38" spans="1:43" ht="16.149999999999999" customHeight="1" thickBot="1">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00"/>
      <c r="AC38" s="400"/>
      <c r="AD38" s="400"/>
      <c r="AE38" s="400"/>
      <c r="AF38" s="400"/>
      <c r="AG38" s="94" t="s">
        <v>140</v>
      </c>
      <c r="AH38" s="310"/>
      <c r="AI38" s="310"/>
    </row>
    <row r="39" spans="1:43" ht="16.149999999999999" customHeight="1" thickTop="1" thickBot="1">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399">
        <f>IFERROR(AB30-AB37+AB38,"")</f>
        <v>0</v>
      </c>
      <c r="AC39" s="399"/>
      <c r="AD39" s="399"/>
      <c r="AE39" s="399"/>
      <c r="AF39" s="399"/>
      <c r="AG39" s="10" t="s">
        <v>132</v>
      </c>
      <c r="AH39" s="310"/>
      <c r="AI39" s="310"/>
    </row>
    <row r="40" spans="1:43" ht="16.149999999999999" customHeight="1">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3" ht="16.149999999999999" customHeight="1">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row r="43" spans="1:43" ht="16.149999999999999" customHeight="1" thickBot="1">
      <c r="A43" s="2" t="s">
        <v>561</v>
      </c>
    </row>
    <row r="44" spans="1:43" ht="16.149999999999999" customHeight="1">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04"/>
      <c r="AC44" s="404"/>
      <c r="AD44" s="404"/>
      <c r="AE44" s="404"/>
      <c r="AF44" s="404"/>
      <c r="AG44" s="165" t="s">
        <v>132</v>
      </c>
      <c r="AH44" s="310"/>
      <c r="AI44" s="310"/>
    </row>
    <row r="45" spans="1:43" ht="16.149999999999999" customHeight="1">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05">
        <f>AB39</f>
        <v>0</v>
      </c>
      <c r="AC45" s="405"/>
      <c r="AD45" s="405"/>
      <c r="AE45" s="405"/>
      <c r="AF45" s="405"/>
      <c r="AG45" s="166" t="s">
        <v>132</v>
      </c>
      <c r="AH45" s="310"/>
      <c r="AI45" s="310"/>
    </row>
    <row r="46" spans="1:43" ht="16.149999999999999" customHeight="1">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02"/>
      <c r="AC46" s="402"/>
      <c r="AD46" s="402"/>
      <c r="AE46" s="402"/>
      <c r="AF46" s="402"/>
      <c r="AG46" s="166" t="s">
        <v>132</v>
      </c>
      <c r="AH46" s="310"/>
      <c r="AI46" s="310"/>
    </row>
    <row r="47" spans="1:43" ht="16.149999999999999" customHeight="1">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02"/>
      <c r="AC47" s="402"/>
      <c r="AD47" s="402"/>
      <c r="AE47" s="402"/>
      <c r="AF47" s="402"/>
      <c r="AG47" s="166" t="s">
        <v>132</v>
      </c>
      <c r="AH47" s="310"/>
      <c r="AI47" s="310"/>
      <c r="AQ47" s="320"/>
    </row>
    <row r="48" spans="1:43" ht="16.149999999999999" customHeight="1" thickBot="1">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03">
        <f>AB44-SUM(AB45:AF47)</f>
        <v>0</v>
      </c>
      <c r="AC48" s="403"/>
      <c r="AD48" s="403"/>
      <c r="AE48" s="403"/>
      <c r="AF48" s="403"/>
      <c r="AG48" s="212" t="s">
        <v>132</v>
      </c>
      <c r="AH48" s="310"/>
      <c r="AI48" s="310"/>
    </row>
    <row r="49" spans="1:35" ht="16.149999999999999" customHeight="1">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370"/>
      <c r="AC60" s="370"/>
      <c r="AD60" s="370"/>
      <c r="AE60" s="370"/>
      <c r="AF60" s="370"/>
      <c r="AG60" s="88" t="s">
        <v>141</v>
      </c>
      <c r="AH60" s="309"/>
      <c r="AI60" s="309"/>
    </row>
    <row r="61" spans="1:35" ht="16.149999999999999" customHeight="1">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368"/>
      <c r="AC61" s="368"/>
      <c r="AD61" s="368"/>
      <c r="AE61" s="368"/>
      <c r="AF61" s="368"/>
      <c r="AG61" s="163" t="s">
        <v>132</v>
      </c>
      <c r="AH61" s="310"/>
      <c r="AI61" s="310"/>
    </row>
    <row r="62" spans="1:35" ht="16.149999999999999" customHeight="1">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372"/>
      <c r="AC62" s="372"/>
      <c r="AD62" s="372"/>
      <c r="AE62" s="372"/>
      <c r="AF62" s="372"/>
      <c r="AG62" s="284" t="s">
        <v>132</v>
      </c>
      <c r="AH62" s="310"/>
      <c r="AI62" s="310"/>
    </row>
    <row r="63" spans="1:35" ht="16.149999999999999" customHeight="1">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373">
        <f>AB62-AB61</f>
        <v>0</v>
      </c>
      <c r="AC63" s="373"/>
      <c r="AD63" s="373"/>
      <c r="AE63" s="373"/>
      <c r="AF63" s="373"/>
      <c r="AG63" s="284" t="s">
        <v>132</v>
      </c>
      <c r="AH63" s="310"/>
      <c r="AI63" s="310"/>
    </row>
    <row r="64" spans="1:35" ht="16.149999999999999" customHeight="1">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368"/>
      <c r="AC64" s="368"/>
      <c r="AD64" s="368"/>
      <c r="AE64" s="368"/>
      <c r="AF64" s="368"/>
      <c r="AG64" s="166" t="s">
        <v>132</v>
      </c>
      <c r="AH64" s="310"/>
      <c r="AI64" s="310"/>
    </row>
    <row r="65" spans="1:35" ht="16.149999999999999" customHeight="1" thickBot="1">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369"/>
      <c r="AC65" s="369"/>
      <c r="AD65" s="369"/>
      <c r="AE65" s="369"/>
      <c r="AF65" s="369"/>
      <c r="AG65" s="166" t="s">
        <v>142</v>
      </c>
      <c r="AH65" s="310"/>
      <c r="AI65" s="310"/>
    </row>
    <row r="66" spans="1:35" ht="16.149999999999999" customHeight="1" thickTop="1" thickBot="1">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371" t="e">
        <f>AB65/AB61*100</f>
        <v>#DIV/0!</v>
      </c>
      <c r="AC66" s="371"/>
      <c r="AD66" s="371"/>
      <c r="AE66" s="371"/>
      <c r="AF66" s="371"/>
      <c r="AG66" s="234" t="s">
        <v>143</v>
      </c>
      <c r="AH66" s="310"/>
      <c r="AI66" s="310"/>
    </row>
    <row r="67" spans="1:35" ht="16.149999999999999" customHeight="1">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370"/>
      <c r="AC69" s="370"/>
      <c r="AD69" s="370"/>
      <c r="AE69" s="370"/>
      <c r="AF69" s="370"/>
      <c r="AG69" s="88" t="s">
        <v>141</v>
      </c>
      <c r="AH69" s="309"/>
      <c r="AI69" s="309"/>
    </row>
    <row r="70" spans="1:35" ht="16.149999999999999" customHeight="1">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368"/>
      <c r="AC70" s="368"/>
      <c r="AD70" s="368"/>
      <c r="AE70" s="368"/>
      <c r="AF70" s="368"/>
      <c r="AG70" s="163" t="s">
        <v>132</v>
      </c>
      <c r="AH70" s="310"/>
      <c r="AI70" s="310"/>
    </row>
    <row r="71" spans="1:35" ht="16.149999999999999" customHeight="1">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372"/>
      <c r="AC71" s="372"/>
      <c r="AD71" s="372"/>
      <c r="AE71" s="372"/>
      <c r="AF71" s="372"/>
      <c r="AG71" s="284" t="s">
        <v>132</v>
      </c>
      <c r="AH71" s="310"/>
      <c r="AI71" s="310"/>
    </row>
    <row r="72" spans="1:35" ht="16.149999999999999" customHeight="1">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373">
        <f>AB71-AB70</f>
        <v>0</v>
      </c>
      <c r="AC72" s="373"/>
      <c r="AD72" s="373"/>
      <c r="AE72" s="373"/>
      <c r="AF72" s="373"/>
      <c r="AG72" s="284" t="s">
        <v>132</v>
      </c>
      <c r="AH72" s="310"/>
      <c r="AI72" s="310"/>
    </row>
    <row r="73" spans="1:35" ht="16.149999999999999" customHeight="1">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368"/>
      <c r="AC73" s="368"/>
      <c r="AD73" s="368"/>
      <c r="AE73" s="368"/>
      <c r="AF73" s="368"/>
      <c r="AG73" s="166" t="s">
        <v>132</v>
      </c>
      <c r="AH73" s="310"/>
      <c r="AI73" s="310"/>
    </row>
    <row r="74" spans="1:35" ht="16.149999999999999" customHeight="1" thickBot="1">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369"/>
      <c r="AC74" s="369"/>
      <c r="AD74" s="369"/>
      <c r="AE74" s="369"/>
      <c r="AF74" s="369"/>
      <c r="AG74" s="166" t="s">
        <v>142</v>
      </c>
      <c r="AH74" s="310"/>
      <c r="AI74" s="310"/>
    </row>
    <row r="75" spans="1:35" ht="16.350000000000001" customHeight="1" thickTop="1" thickBot="1">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371" t="e">
        <f>AB74/AB70*100</f>
        <v>#DIV/0!</v>
      </c>
      <c r="AC75" s="371"/>
      <c r="AD75" s="371"/>
      <c r="AE75" s="371"/>
      <c r="AF75" s="371"/>
      <c r="AG75" s="234" t="s">
        <v>143</v>
      </c>
      <c r="AH75" s="310"/>
      <c r="AI75" s="310"/>
    </row>
    <row r="76" spans="1:35" ht="16.350000000000001" customHeight="1"/>
    <row r="77" spans="1:35" ht="16.149999999999999" customHeight="1" thickBot="1">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367"/>
      <c r="AB77" s="367"/>
      <c r="AC77" s="367"/>
      <c r="AD77" s="367"/>
      <c r="AE77" s="367"/>
      <c r="AF77" s="367"/>
      <c r="AG77" s="367"/>
      <c r="AH77" s="311"/>
      <c r="AI77" s="311"/>
    </row>
    <row r="78" spans="1:35" ht="16.149999999999999" customHeight="1">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370"/>
      <c r="AC78" s="370"/>
      <c r="AD78" s="370"/>
      <c r="AE78" s="370"/>
      <c r="AF78" s="370"/>
      <c r="AG78" s="88" t="s">
        <v>141</v>
      </c>
      <c r="AH78" s="309"/>
      <c r="AI78" s="309"/>
    </row>
    <row r="79" spans="1:35" ht="16.149999999999999" customHeight="1">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368"/>
      <c r="AC79" s="368"/>
      <c r="AD79" s="368"/>
      <c r="AE79" s="368"/>
      <c r="AF79" s="368"/>
      <c r="AG79" s="163" t="s">
        <v>132</v>
      </c>
      <c r="AH79" s="310"/>
      <c r="AI79" s="310"/>
    </row>
    <row r="80" spans="1:35" ht="16.149999999999999" customHeight="1">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372"/>
      <c r="AC80" s="372"/>
      <c r="AD80" s="372"/>
      <c r="AE80" s="372"/>
      <c r="AF80" s="372"/>
      <c r="AG80" s="284" t="s">
        <v>132</v>
      </c>
      <c r="AH80" s="310"/>
      <c r="AI80" s="310"/>
    </row>
    <row r="81" spans="1:35" ht="16.149999999999999" customHeight="1">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373">
        <f>AB80-AB79</f>
        <v>0</v>
      </c>
      <c r="AC81" s="373"/>
      <c r="AD81" s="373"/>
      <c r="AE81" s="373"/>
      <c r="AF81" s="373"/>
      <c r="AG81" s="284" t="s">
        <v>132</v>
      </c>
      <c r="AH81" s="310"/>
      <c r="AI81" s="310"/>
    </row>
    <row r="82" spans="1:35" ht="16.149999999999999" customHeight="1">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368"/>
      <c r="AC82" s="368"/>
      <c r="AD82" s="368"/>
      <c r="AE82" s="368"/>
      <c r="AF82" s="368"/>
      <c r="AG82" s="166" t="s">
        <v>132</v>
      </c>
      <c r="AH82" s="310"/>
      <c r="AI82" s="310"/>
    </row>
    <row r="83" spans="1:35" ht="16.149999999999999" customHeight="1" thickBot="1">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369"/>
      <c r="AC83" s="369"/>
      <c r="AD83" s="369"/>
      <c r="AE83" s="369"/>
      <c r="AF83" s="369"/>
      <c r="AG83" s="166" t="s">
        <v>142</v>
      </c>
      <c r="AH83" s="310"/>
      <c r="AI83" s="310"/>
    </row>
    <row r="84" spans="1:35" ht="16.350000000000001" customHeight="1" thickTop="1" thickBot="1">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371" t="e">
        <f>AB83/AB79*100</f>
        <v>#DIV/0!</v>
      </c>
      <c r="AC84" s="371"/>
      <c r="AD84" s="371"/>
      <c r="AE84" s="371"/>
      <c r="AF84" s="371"/>
      <c r="AG84" s="234" t="s">
        <v>143</v>
      </c>
      <c r="AH84" s="310"/>
      <c r="AI84" s="310"/>
    </row>
    <row r="85" spans="1:35" ht="16.350000000000001" customHeight="1"/>
    <row r="86" spans="1:35" ht="16.149999999999999" customHeight="1" thickBot="1">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367"/>
      <c r="AB86" s="367"/>
      <c r="AC86" s="367"/>
      <c r="AD86" s="367"/>
      <c r="AE86" s="367"/>
      <c r="AF86" s="367"/>
      <c r="AG86" s="367"/>
      <c r="AH86" s="311"/>
      <c r="AI86" s="311"/>
    </row>
    <row r="87" spans="1:35" ht="16.149999999999999" customHeight="1">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370"/>
      <c r="AC87" s="370"/>
      <c r="AD87" s="370"/>
      <c r="AE87" s="370"/>
      <c r="AF87" s="370"/>
      <c r="AG87" s="88" t="s">
        <v>141</v>
      </c>
      <c r="AH87" s="309"/>
      <c r="AI87" s="309"/>
    </row>
    <row r="88" spans="1:35" ht="16.149999999999999" customHeight="1">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368"/>
      <c r="AC88" s="368"/>
      <c r="AD88" s="368"/>
      <c r="AE88" s="368"/>
      <c r="AF88" s="368"/>
      <c r="AG88" s="163" t="s">
        <v>132</v>
      </c>
      <c r="AH88" s="310"/>
      <c r="AI88" s="310"/>
    </row>
    <row r="89" spans="1:35" ht="16.149999999999999" customHeight="1">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372"/>
      <c r="AC89" s="372"/>
      <c r="AD89" s="372"/>
      <c r="AE89" s="372"/>
      <c r="AF89" s="372"/>
      <c r="AG89" s="284" t="s">
        <v>132</v>
      </c>
      <c r="AH89" s="310"/>
      <c r="AI89" s="310"/>
    </row>
    <row r="90" spans="1:35" ht="16.149999999999999" customHeight="1">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373">
        <f>AB89-AB88</f>
        <v>0</v>
      </c>
      <c r="AC90" s="373"/>
      <c r="AD90" s="373"/>
      <c r="AE90" s="373"/>
      <c r="AF90" s="373"/>
      <c r="AG90" s="284" t="s">
        <v>132</v>
      </c>
      <c r="AH90" s="310"/>
      <c r="AI90" s="310"/>
    </row>
    <row r="91" spans="1:35" ht="16.149999999999999" customHeight="1">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368"/>
      <c r="AC91" s="368"/>
      <c r="AD91" s="368"/>
      <c r="AE91" s="368"/>
      <c r="AF91" s="368"/>
      <c r="AG91" s="166" t="s">
        <v>132</v>
      </c>
      <c r="AH91" s="310"/>
      <c r="AI91" s="310"/>
    </row>
    <row r="92" spans="1:35" ht="16.350000000000001" customHeight="1" thickBot="1">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369"/>
      <c r="AC92" s="369"/>
      <c r="AD92" s="369"/>
      <c r="AE92" s="369"/>
      <c r="AF92" s="369"/>
      <c r="AG92" s="166" t="s">
        <v>142</v>
      </c>
      <c r="AH92" s="310"/>
      <c r="AI92" s="310"/>
    </row>
    <row r="93" spans="1:35" ht="16.350000000000001" customHeight="1" thickTop="1" thickBot="1">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371" t="e">
        <f>AB92/AB88*100</f>
        <v>#DIV/0!</v>
      </c>
      <c r="AC93" s="371"/>
      <c r="AD93" s="371"/>
      <c r="AE93" s="371"/>
      <c r="AF93" s="371"/>
      <c r="AG93" s="234" t="s">
        <v>143</v>
      </c>
      <c r="AH93" s="310"/>
      <c r="AI93" s="310"/>
    </row>
    <row r="94" spans="1:35" ht="16.350000000000001" customHeight="1"/>
    <row r="95" spans="1:35" ht="16.149999999999999" customHeight="1" thickBot="1">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367"/>
      <c r="AB95" s="367"/>
      <c r="AC95" s="367"/>
      <c r="AD95" s="367"/>
      <c r="AE95" s="367"/>
      <c r="AF95" s="367"/>
      <c r="AG95" s="367"/>
      <c r="AH95" s="311"/>
      <c r="AI95" s="311"/>
    </row>
    <row r="96" spans="1:35" ht="16.149999999999999" customHeight="1">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370"/>
      <c r="AC96" s="370"/>
      <c r="AD96" s="370"/>
      <c r="AE96" s="370"/>
      <c r="AF96" s="370"/>
      <c r="AG96" s="88" t="s">
        <v>141</v>
      </c>
      <c r="AH96" s="309"/>
      <c r="AI96" s="309"/>
    </row>
    <row r="97" spans="1:35" ht="16.149999999999999" customHeight="1">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368"/>
      <c r="AC97" s="368"/>
      <c r="AD97" s="368"/>
      <c r="AE97" s="368"/>
      <c r="AF97" s="368"/>
      <c r="AG97" s="163" t="s">
        <v>132</v>
      </c>
      <c r="AH97" s="310"/>
      <c r="AI97" s="310"/>
    </row>
    <row r="98" spans="1:35" ht="16.149999999999999" customHeight="1">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372"/>
      <c r="AC98" s="372"/>
      <c r="AD98" s="372"/>
      <c r="AE98" s="372"/>
      <c r="AF98" s="372"/>
      <c r="AG98" s="284" t="s">
        <v>132</v>
      </c>
      <c r="AH98" s="310"/>
    </row>
    <row r="99" spans="1:35" ht="16.149999999999999" customHeight="1">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373">
        <f>AB98-AB97</f>
        <v>0</v>
      </c>
      <c r="AC99" s="373"/>
      <c r="AD99" s="373"/>
      <c r="AE99" s="373"/>
      <c r="AF99" s="373"/>
      <c r="AG99" s="284" t="s">
        <v>132</v>
      </c>
      <c r="AH99" s="310"/>
    </row>
    <row r="100" spans="1:35" ht="16.149999999999999" customHeight="1">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368"/>
      <c r="AC100" s="368"/>
      <c r="AD100" s="368"/>
      <c r="AE100" s="368"/>
      <c r="AF100" s="368"/>
      <c r="AG100" s="166" t="s">
        <v>132</v>
      </c>
      <c r="AH100" s="310"/>
      <c r="AI100" s="310"/>
    </row>
    <row r="101" spans="1:35" ht="16.149999999999999" customHeight="1" thickBot="1">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369"/>
      <c r="AC101" s="369"/>
      <c r="AD101" s="369"/>
      <c r="AE101" s="369"/>
      <c r="AF101" s="369"/>
      <c r="AG101" s="166" t="s">
        <v>142</v>
      </c>
      <c r="AH101" s="310"/>
    </row>
    <row r="102" spans="1:35" ht="16.350000000000001" customHeight="1" thickTop="1" thickBot="1">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371" t="e">
        <f>AB101/AB97*100</f>
        <v>#DIV/0!</v>
      </c>
      <c r="AC102" s="371"/>
      <c r="AD102" s="371"/>
      <c r="AE102" s="371"/>
      <c r="AF102" s="371"/>
      <c r="AG102" s="234" t="s">
        <v>143</v>
      </c>
      <c r="AH102" s="310"/>
      <c r="AI102" s="310"/>
    </row>
    <row r="103" spans="1:35" ht="16.350000000000001" customHeight="1">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363"/>
      <c r="AB105" s="363"/>
      <c r="AC105" s="363"/>
      <c r="AD105" s="363"/>
      <c r="AE105" s="363"/>
      <c r="AF105" s="363"/>
      <c r="AG105" s="363"/>
      <c r="AH105" s="311"/>
      <c r="AI105" s="311"/>
    </row>
    <row r="106" spans="1:35" ht="16.149999999999999" customHeight="1">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364"/>
      <c r="AC106" s="364"/>
      <c r="AD106" s="364"/>
      <c r="AE106" s="364"/>
      <c r="AF106" s="364"/>
      <c r="AG106" s="91" t="s">
        <v>141</v>
      </c>
      <c r="AH106" s="309"/>
      <c r="AI106" s="309"/>
    </row>
    <row r="107" spans="1:35" ht="16.149999999999999" customHeight="1">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365"/>
      <c r="AC107" s="365"/>
      <c r="AD107" s="365"/>
      <c r="AE107" s="365"/>
      <c r="AF107" s="365"/>
      <c r="AG107" s="145" t="s">
        <v>132</v>
      </c>
      <c r="AH107" s="309"/>
      <c r="AI107" s="309"/>
    </row>
    <row r="108" spans="1:35" ht="16.149999999999999" customHeight="1">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365"/>
      <c r="AC108" s="365"/>
      <c r="AD108" s="365"/>
      <c r="AE108" s="365"/>
      <c r="AF108" s="365"/>
      <c r="AG108" s="145" t="s">
        <v>132</v>
      </c>
      <c r="AH108" s="310"/>
      <c r="AI108" s="310"/>
    </row>
    <row r="109" spans="1:35" ht="16.149999999999999" customHeight="1">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381"/>
      <c r="AC109" s="381"/>
      <c r="AD109" s="381"/>
      <c r="AE109" s="381"/>
      <c r="AF109" s="381"/>
      <c r="AG109" s="171" t="s">
        <v>132</v>
      </c>
      <c r="AH109" s="310"/>
      <c r="AI109" s="310"/>
    </row>
    <row r="110" spans="1:35" ht="16.149999999999999" customHeight="1">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365"/>
      <c r="AC110" s="365"/>
      <c r="AD110" s="365"/>
      <c r="AE110" s="365"/>
      <c r="AF110" s="365"/>
      <c r="AG110" s="171" t="s">
        <v>132</v>
      </c>
      <c r="AH110" s="310"/>
      <c r="AI110" s="310"/>
    </row>
    <row r="111" spans="1:35" ht="16.149999999999999" customHeight="1">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380">
        <f>AB109-AB107</f>
        <v>0</v>
      </c>
      <c r="AC111" s="380"/>
      <c r="AD111" s="380"/>
      <c r="AE111" s="380"/>
      <c r="AF111" s="380"/>
      <c r="AG111" s="171" t="s">
        <v>132</v>
      </c>
      <c r="AH111" s="310"/>
      <c r="AI111" s="310"/>
    </row>
    <row r="112" spans="1:35" ht="16.149999999999999" customHeight="1">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380">
        <f>AB110-AB108</f>
        <v>0</v>
      </c>
      <c r="AC112" s="380"/>
      <c r="AD112" s="380"/>
      <c r="AE112" s="380"/>
      <c r="AF112" s="380"/>
      <c r="AG112" s="171" t="s">
        <v>132</v>
      </c>
      <c r="AH112" s="310"/>
      <c r="AI112" s="310"/>
    </row>
    <row r="113" spans="1:35" ht="16.149999999999999" customHeight="1">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365"/>
      <c r="AC113" s="365"/>
      <c r="AD113" s="365"/>
      <c r="AE113" s="365"/>
      <c r="AF113" s="365"/>
      <c r="AG113" s="175" t="s">
        <v>132</v>
      </c>
      <c r="AH113" s="310"/>
      <c r="AI113" s="310"/>
    </row>
    <row r="114" spans="1:35" ht="16.149999999999999" customHeight="1" thickBot="1">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366"/>
      <c r="AC114" s="366"/>
      <c r="AD114" s="366"/>
      <c r="AE114" s="366"/>
      <c r="AF114" s="366"/>
      <c r="AG114" s="175" t="s">
        <v>142</v>
      </c>
      <c r="AH114" s="310"/>
      <c r="AI114" s="310"/>
    </row>
    <row r="115" spans="1:35" ht="16.350000000000001" customHeight="1" thickTop="1" thickBot="1">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371" t="e">
        <f>AB114/AB108*100</f>
        <v>#DIV/0!</v>
      </c>
      <c r="AC115" s="371"/>
      <c r="AD115" s="371"/>
      <c r="AE115" s="371"/>
      <c r="AF115" s="371"/>
      <c r="AG115" s="176" t="s">
        <v>143</v>
      </c>
      <c r="AH115" s="310"/>
      <c r="AI115" s="310"/>
    </row>
    <row r="116" spans="1:35" ht="16.350000000000001"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363"/>
      <c r="AB117" s="363"/>
      <c r="AC117" s="363"/>
      <c r="AD117" s="363"/>
      <c r="AE117" s="363"/>
      <c r="AF117" s="363"/>
      <c r="AG117" s="363"/>
      <c r="AH117" s="311"/>
      <c r="AI117" s="311"/>
    </row>
    <row r="118" spans="1:35" ht="16.149999999999999" customHeight="1">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364"/>
      <c r="AC118" s="364"/>
      <c r="AD118" s="364"/>
      <c r="AE118" s="364"/>
      <c r="AF118" s="364"/>
      <c r="AG118" s="91" t="s">
        <v>141</v>
      </c>
      <c r="AH118" s="309"/>
      <c r="AI118" s="309"/>
    </row>
    <row r="119" spans="1:35" ht="16.149999999999999" customHeight="1">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365"/>
      <c r="AC119" s="365"/>
      <c r="AD119" s="365"/>
      <c r="AE119" s="365"/>
      <c r="AF119" s="365"/>
      <c r="AG119" s="145" t="s">
        <v>132</v>
      </c>
      <c r="AH119" s="309"/>
      <c r="AI119" s="309"/>
    </row>
    <row r="120" spans="1:35" ht="16.149999999999999" customHeight="1">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365"/>
      <c r="AC120" s="365"/>
      <c r="AD120" s="365"/>
      <c r="AE120" s="365"/>
      <c r="AF120" s="365"/>
      <c r="AG120" s="145" t="s">
        <v>132</v>
      </c>
      <c r="AH120" s="310"/>
      <c r="AI120" s="310"/>
    </row>
    <row r="121" spans="1:35" ht="16.149999999999999" customHeight="1">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381"/>
      <c r="AC121" s="381"/>
      <c r="AD121" s="381"/>
      <c r="AE121" s="381"/>
      <c r="AF121" s="381"/>
      <c r="AG121" s="171" t="s">
        <v>132</v>
      </c>
      <c r="AH121" s="310"/>
      <c r="AI121" s="310"/>
    </row>
    <row r="122" spans="1:35" ht="16.149999999999999" customHeight="1">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365"/>
      <c r="AC122" s="365"/>
      <c r="AD122" s="365"/>
      <c r="AE122" s="365"/>
      <c r="AF122" s="365"/>
      <c r="AG122" s="171" t="s">
        <v>132</v>
      </c>
      <c r="AH122" s="310"/>
      <c r="AI122" s="310"/>
    </row>
    <row r="123" spans="1:35" ht="16.149999999999999" customHeight="1">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380">
        <f>AB121-AB119</f>
        <v>0</v>
      </c>
      <c r="AC123" s="380"/>
      <c r="AD123" s="380"/>
      <c r="AE123" s="380"/>
      <c r="AF123" s="380"/>
      <c r="AG123" s="171" t="s">
        <v>132</v>
      </c>
      <c r="AH123" s="310"/>
      <c r="AI123" s="310"/>
    </row>
    <row r="124" spans="1:35" ht="16.149999999999999" customHeight="1">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380">
        <f>AB122-AB120</f>
        <v>0</v>
      </c>
      <c r="AC124" s="380"/>
      <c r="AD124" s="380"/>
      <c r="AE124" s="380"/>
      <c r="AF124" s="380"/>
      <c r="AG124" s="171" t="s">
        <v>132</v>
      </c>
      <c r="AH124" s="310"/>
      <c r="AI124" s="310"/>
    </row>
    <row r="125" spans="1:35" ht="16.149999999999999" customHeight="1">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365"/>
      <c r="AC125" s="365"/>
      <c r="AD125" s="365"/>
      <c r="AE125" s="365"/>
      <c r="AF125" s="365"/>
      <c r="AG125" s="175" t="s">
        <v>132</v>
      </c>
      <c r="AH125" s="310"/>
      <c r="AI125" s="310"/>
    </row>
    <row r="126" spans="1:35" ht="16.149999999999999" customHeight="1" thickBot="1">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366"/>
      <c r="AC126" s="366"/>
      <c r="AD126" s="366"/>
      <c r="AE126" s="366"/>
      <c r="AF126" s="366"/>
      <c r="AG126" s="175" t="s">
        <v>142</v>
      </c>
      <c r="AH126" s="310"/>
      <c r="AI126" s="310"/>
    </row>
    <row r="127" spans="1:35" ht="16.350000000000001" customHeight="1" thickTop="1" thickBot="1">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371" t="e">
        <f>AB126/AB120*100</f>
        <v>#DIV/0!</v>
      </c>
      <c r="AC127" s="371"/>
      <c r="AD127" s="371"/>
      <c r="AE127" s="371"/>
      <c r="AF127" s="371"/>
      <c r="AG127" s="176" t="s">
        <v>143</v>
      </c>
      <c r="AH127" s="310"/>
      <c r="AI127" s="310"/>
    </row>
    <row r="128" spans="1:35" ht="13.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c r="A132" s="17"/>
      <c r="B132" s="56"/>
      <c r="C132" s="56" t="s">
        <v>151</v>
      </c>
      <c r="D132" s="56"/>
      <c r="E132" s="56"/>
      <c r="F132" s="56"/>
      <c r="G132" s="56"/>
      <c r="H132" s="56"/>
      <c r="I132" s="56"/>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18" t="s">
        <v>50</v>
      </c>
      <c r="AH132" s="310"/>
      <c r="AI132" s="310"/>
      <c r="AJ132" s="276" t="b">
        <v>0</v>
      </c>
    </row>
    <row r="133" spans="1:36" ht="5.45" customHeight="1">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c r="A135" s="17"/>
      <c r="B135" s="56"/>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c r="AE135" s="412"/>
      <c r="AF135" s="412"/>
      <c r="AG135" s="18"/>
      <c r="AH135" s="310"/>
      <c r="AI135" s="310"/>
    </row>
    <row r="136" spans="1:36" ht="9" customHeight="1" thickBot="1">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c r="A138" s="376" t="s">
        <v>152</v>
      </c>
      <c r="B138" s="376"/>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16"/>
      <c r="AI138" s="316"/>
    </row>
    <row r="139" spans="1:36" ht="15" customHeight="1">
      <c r="A139" s="376"/>
      <c r="B139" s="376"/>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16"/>
      <c r="AI139" s="316"/>
    </row>
    <row r="140" spans="1:36" ht="15" customHeight="1">
      <c r="A140" s="56"/>
      <c r="B140" s="56"/>
      <c r="C140" s="56" t="s">
        <v>127</v>
      </c>
      <c r="D140" s="56"/>
      <c r="E140" s="377"/>
      <c r="F140" s="377"/>
      <c r="G140" s="56" t="s">
        <v>128</v>
      </c>
      <c r="H140" s="377"/>
      <c r="I140" s="377"/>
      <c r="J140" s="56" t="s">
        <v>129</v>
      </c>
      <c r="K140" s="377"/>
      <c r="L140" s="377"/>
      <c r="M140" s="56" t="s">
        <v>153</v>
      </c>
      <c r="N140" s="56"/>
      <c r="O140" s="56"/>
      <c r="P140" s="56" t="s">
        <v>154</v>
      </c>
      <c r="Q140" s="56"/>
      <c r="R140" s="56"/>
      <c r="S140" s="56"/>
      <c r="T140" s="378"/>
      <c r="U140" s="378"/>
      <c r="V140" s="378"/>
      <c r="W140" s="378"/>
      <c r="X140" s="378"/>
      <c r="Y140" s="378"/>
      <c r="Z140" s="378"/>
      <c r="AA140" s="378"/>
      <c r="AB140" s="378"/>
      <c r="AC140" s="378"/>
      <c r="AD140" s="378"/>
      <c r="AE140" s="378"/>
      <c r="AF140" s="378"/>
      <c r="AG140" s="56"/>
    </row>
    <row r="141" spans="1:36" ht="15" customHeight="1">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W6o1hH5Ca1zafLx7VlHP9I35QwGMYq3C10wXiBJ55AQFe4XS7CTArqH4wpwho755DuKTiCuCwJih/2OaBnwGnA==" saltValue="D1Ne5JIcAqCE33pfhQt9NQ==" spinCount="100000" sheet="1" objects="1" scenarios="1"/>
  <mergeCells count="110">
    <mergeCell ref="A2:R2"/>
    <mergeCell ref="U2:AG2"/>
    <mergeCell ref="S2:T2"/>
    <mergeCell ref="Q5:U5"/>
    <mergeCell ref="H13:I13"/>
    <mergeCell ref="O13:P13"/>
    <mergeCell ref="R13:S13"/>
    <mergeCell ref="V13:Y13"/>
    <mergeCell ref="AB35:AF3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78:AF78"/>
    <mergeCell ref="AB79:AF79"/>
    <mergeCell ref="AB80:AF80"/>
    <mergeCell ref="AB81:AF81"/>
    <mergeCell ref="AB82:AF82"/>
    <mergeCell ref="AB83:AF83"/>
    <mergeCell ref="AB73:AF73"/>
    <mergeCell ref="AB74:AF74"/>
    <mergeCell ref="AB75:AF75"/>
    <mergeCell ref="AA77:AG77"/>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pageSetUpPr fitToPage="1"/>
  </sheetPr>
  <dimension ref="A1:BS213"/>
  <sheetViews>
    <sheetView showGridLines="0" view="pageBreakPreview" zoomScaleNormal="100" zoomScaleSheetLayoutView="100" workbookViewId="0"/>
  </sheetViews>
  <sheetFormatPr defaultColWidth="8.75" defaultRowHeight="13.5"/>
  <cols>
    <col min="1" max="33" width="3.625" style="4" customWidth="1"/>
    <col min="34" max="34" width="3.625" style="306" hidden="1" customWidth="1"/>
    <col min="35" max="35" width="7.125" style="306" hidden="1" customWidth="1"/>
    <col min="36" max="36" width="2.75" style="306" hidden="1" customWidth="1"/>
    <col min="37" max="43" width="2.75" style="276" hidden="1" customWidth="1"/>
    <col min="44" max="44" width="9.5" style="276" hidden="1" customWidth="1"/>
    <col min="45" max="45" width="9.5" style="4" bestFit="1" customWidth="1"/>
    <col min="46" max="16384" width="8.75" style="4"/>
  </cols>
  <sheetData>
    <row r="1" spans="1:44" ht="16.149999999999999" customHeight="1">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c r="A2" s="395" t="s">
        <v>1541</v>
      </c>
      <c r="B2" s="395"/>
      <c r="C2" s="395"/>
      <c r="D2" s="395"/>
      <c r="E2" s="395"/>
      <c r="F2" s="395"/>
      <c r="G2" s="395"/>
      <c r="H2" s="395"/>
      <c r="I2" s="395"/>
      <c r="J2" s="395"/>
      <c r="K2" s="395"/>
      <c r="L2" s="395"/>
      <c r="M2" s="395"/>
      <c r="N2" s="395"/>
      <c r="O2" s="395"/>
      <c r="P2" s="395"/>
      <c r="Q2" s="395"/>
      <c r="R2" s="395"/>
      <c r="S2" s="396"/>
      <c r="T2" s="396"/>
      <c r="U2" s="260" t="s">
        <v>1536</v>
      </c>
      <c r="V2" s="333"/>
      <c r="W2" s="333"/>
      <c r="X2" s="333"/>
      <c r="Y2" s="333"/>
      <c r="Z2" s="333"/>
      <c r="AA2" s="333"/>
      <c r="AB2" s="333"/>
      <c r="AC2" s="333"/>
      <c r="AD2" s="333"/>
      <c r="AE2" s="333"/>
      <c r="AF2" s="333"/>
      <c r="AG2" s="333"/>
      <c r="AH2" s="307"/>
      <c r="AI2" s="307"/>
      <c r="AJ2" s="307"/>
    </row>
    <row r="3" spans="1:44" ht="14.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c r="A4" s="56"/>
      <c r="B4" s="56"/>
      <c r="C4" s="56"/>
      <c r="D4" s="56"/>
      <c r="E4" s="56"/>
      <c r="F4" s="56"/>
      <c r="G4" s="56"/>
      <c r="H4" s="56"/>
      <c r="I4" s="56"/>
      <c r="J4" s="56"/>
      <c r="K4" s="56"/>
      <c r="L4" s="56"/>
      <c r="M4" s="56"/>
      <c r="N4" s="56"/>
      <c r="O4" s="56"/>
      <c r="P4" s="56"/>
      <c r="Q4" s="391" t="s">
        <v>122</v>
      </c>
      <c r="R4" s="391"/>
      <c r="S4" s="391"/>
      <c r="T4" s="391"/>
      <c r="U4" s="391"/>
      <c r="V4" s="417" t="str">
        <f>IF('様式95_外来・在宅ベースアップ評価料（Ⅰ）'!H5=0,"",'様式95_外来・在宅ベースアップ評価料（Ⅰ）'!H5)</f>
        <v/>
      </c>
      <c r="W4" s="417"/>
      <c r="X4" s="417"/>
      <c r="Y4" s="417"/>
      <c r="Z4" s="417"/>
      <c r="AA4" s="417"/>
      <c r="AB4" s="417"/>
      <c r="AC4" s="417"/>
      <c r="AD4" s="417"/>
      <c r="AE4" s="417"/>
      <c r="AF4" s="417"/>
      <c r="AG4" s="418"/>
      <c r="AH4" s="324"/>
      <c r="AI4" s="308"/>
      <c r="AJ4" s="308"/>
    </row>
    <row r="5" spans="1:44" ht="16.149999999999999" customHeight="1">
      <c r="A5" s="56"/>
      <c r="B5" s="56"/>
      <c r="C5" s="56"/>
      <c r="D5" s="56"/>
      <c r="E5" s="56"/>
      <c r="F5" s="56"/>
      <c r="G5" s="56"/>
      <c r="H5" s="56"/>
      <c r="I5" s="56"/>
      <c r="J5" s="56"/>
      <c r="K5" s="56"/>
      <c r="L5" s="56"/>
      <c r="M5" s="56"/>
      <c r="N5" s="56"/>
      <c r="O5" s="56"/>
      <c r="P5" s="56"/>
      <c r="Q5" s="432" t="s">
        <v>123</v>
      </c>
      <c r="R5" s="432"/>
      <c r="S5" s="432"/>
      <c r="T5" s="432"/>
      <c r="U5" s="433"/>
      <c r="V5" s="419">
        <f>'様式96_外来・在宅ベースアップ評価料（Ⅱ）'!H6</f>
        <v>0</v>
      </c>
      <c r="W5" s="419"/>
      <c r="X5" s="419"/>
      <c r="Y5" s="419"/>
      <c r="Z5" s="419"/>
      <c r="AA5" s="419"/>
      <c r="AB5" s="419"/>
      <c r="AC5" s="419"/>
      <c r="AD5" s="419"/>
      <c r="AE5" s="419"/>
      <c r="AF5" s="419"/>
      <c r="AG5" s="420"/>
      <c r="AH5" s="325"/>
      <c r="AI5" s="309"/>
      <c r="AJ5" s="309"/>
    </row>
    <row r="6" spans="1:44" ht="15.75"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c r="A9" s="2"/>
      <c r="B9" s="421"/>
      <c r="C9" s="421"/>
      <c r="D9" s="422" t="s">
        <v>125</v>
      </c>
      <c r="E9" s="422"/>
      <c r="F9" s="422"/>
      <c r="G9" s="422"/>
      <c r="H9" s="422"/>
      <c r="I9" s="422"/>
      <c r="J9" s="422"/>
      <c r="K9" s="422"/>
      <c r="L9" s="422"/>
      <c r="M9" s="422"/>
      <c r="N9" s="422"/>
      <c r="O9" s="422"/>
      <c r="P9" s="422"/>
      <c r="Q9" s="422"/>
      <c r="R9" s="422"/>
      <c r="S9" s="422"/>
      <c r="T9" s="422"/>
      <c r="U9" s="422"/>
      <c r="V9" s="422"/>
      <c r="W9" s="422"/>
      <c r="X9" s="422"/>
      <c r="Y9" s="422"/>
      <c r="Z9" s="422"/>
      <c r="AA9" s="56"/>
      <c r="AB9" s="56"/>
      <c r="AC9" s="56"/>
      <c r="AD9" s="56"/>
      <c r="AE9" s="56"/>
      <c r="AF9" s="56"/>
      <c r="AG9" s="56"/>
      <c r="AH9" s="323"/>
    </row>
    <row r="10" spans="1:44" ht="16.149999999999999" customHeight="1">
      <c r="A10" s="2"/>
      <c r="B10" s="424"/>
      <c r="C10" s="424"/>
      <c r="D10" s="425" t="s">
        <v>126</v>
      </c>
      <c r="E10" s="425"/>
      <c r="F10" s="425"/>
      <c r="G10" s="425"/>
      <c r="H10" s="425"/>
      <c r="I10" s="425"/>
      <c r="J10" s="425"/>
      <c r="K10" s="425"/>
      <c r="L10" s="425"/>
      <c r="M10" s="425"/>
      <c r="N10" s="425"/>
      <c r="O10" s="425"/>
      <c r="P10" s="425"/>
      <c r="Q10" s="425"/>
      <c r="R10" s="425"/>
      <c r="S10" s="425"/>
      <c r="T10" s="425"/>
      <c r="U10" s="425"/>
      <c r="V10" s="425"/>
      <c r="W10" s="425"/>
      <c r="X10" s="425"/>
      <c r="Y10" s="425"/>
      <c r="Z10" s="425"/>
      <c r="AA10" s="56"/>
      <c r="AB10" s="56"/>
      <c r="AC10" s="56"/>
      <c r="AD10" s="56"/>
      <c r="AE10" s="56"/>
      <c r="AF10" s="56"/>
      <c r="AG10" s="56"/>
      <c r="AH10" s="323"/>
    </row>
    <row r="11" spans="1:44" ht="16.149999999999999" customHeight="1">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c r="B13" s="389" t="s">
        <v>127</v>
      </c>
      <c r="C13" s="423"/>
      <c r="D13" s="423"/>
      <c r="E13" s="390"/>
      <c r="F13" s="390"/>
      <c r="G13" s="21" t="s">
        <v>128</v>
      </c>
      <c r="H13" s="390"/>
      <c r="I13" s="390"/>
      <c r="J13" s="21" t="s">
        <v>129</v>
      </c>
      <c r="K13" s="21"/>
      <c r="L13" s="21" t="s">
        <v>130</v>
      </c>
      <c r="M13" s="21" t="s">
        <v>127</v>
      </c>
      <c r="N13" s="21"/>
      <c r="O13" s="390"/>
      <c r="P13" s="390"/>
      <c r="Q13" s="21" t="s">
        <v>128</v>
      </c>
      <c r="R13" s="390"/>
      <c r="S13" s="390"/>
      <c r="T13" s="22" t="s">
        <v>129</v>
      </c>
      <c r="V13" s="384">
        <f>IF(E13=O13,R13-H13+1,IF(O13-E13=1,12-H13+1+R13,IF(O13-E13=2,12-H13+1+R13+12,"エラー")))</f>
        <v>1</v>
      </c>
      <c r="W13" s="384"/>
      <c r="X13" s="384"/>
      <c r="Y13" s="385"/>
      <c r="Z13" s="56" t="s">
        <v>131</v>
      </c>
      <c r="AA13" s="56"/>
      <c r="AG13" s="56"/>
      <c r="AH13" s="323"/>
    </row>
    <row r="14" spans="1:44" s="113" customFormat="1" ht="16.149999999999999" customHeight="1">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c r="A18" s="56"/>
      <c r="B18" s="389" t="s">
        <v>127</v>
      </c>
      <c r="C18" s="423"/>
      <c r="D18" s="423"/>
      <c r="E18" s="390"/>
      <c r="F18" s="390"/>
      <c r="G18" s="21" t="s">
        <v>128</v>
      </c>
      <c r="H18" s="390"/>
      <c r="I18" s="390"/>
      <c r="J18" s="21" t="s">
        <v>129</v>
      </c>
      <c r="K18" s="21"/>
      <c r="L18" s="21" t="s">
        <v>130</v>
      </c>
      <c r="M18" s="21" t="s">
        <v>127</v>
      </c>
      <c r="N18" s="21"/>
      <c r="O18" s="390"/>
      <c r="P18" s="390"/>
      <c r="Q18" s="21" t="s">
        <v>128</v>
      </c>
      <c r="R18" s="390"/>
      <c r="S18" s="390"/>
      <c r="T18" s="22" t="s">
        <v>129</v>
      </c>
      <c r="V18" s="384">
        <f>IF(E18=O18,R18-H18+1,IF(O18-E18=1,12-H18+1+R18,IF(O18-E18=2,12-H18+1+R18+12,"エラー")))</f>
        <v>1</v>
      </c>
      <c r="W18" s="384"/>
      <c r="X18" s="384"/>
      <c r="Y18" s="385"/>
      <c r="Z18" s="56" t="s">
        <v>131</v>
      </c>
      <c r="AA18" s="56"/>
      <c r="AG18" s="56"/>
      <c r="AH18" s="323"/>
    </row>
    <row r="19" spans="1:36" ht="16.149999999999999" customHeight="1">
      <c r="A19" s="56"/>
      <c r="B19" s="230"/>
      <c r="D19" s="29"/>
      <c r="E19" s="29"/>
      <c r="G19" s="29"/>
      <c r="H19" s="29"/>
      <c r="N19" s="29"/>
      <c r="O19" s="29"/>
      <c r="Q19" s="29"/>
      <c r="R19" s="29"/>
      <c r="U19" s="56"/>
      <c r="AB19" s="56"/>
      <c r="AC19" s="56"/>
      <c r="AD19" s="56"/>
      <c r="AE19" s="56"/>
      <c r="AF19" s="56"/>
      <c r="AG19" s="56"/>
      <c r="AH19" s="323"/>
    </row>
    <row r="20" spans="1:36" ht="16.149999999999999" customHeight="1">
      <c r="A20" s="56"/>
      <c r="B20" s="230"/>
      <c r="D20" s="29"/>
      <c r="E20" s="29"/>
      <c r="G20" s="29"/>
      <c r="H20" s="29"/>
      <c r="N20" s="29"/>
      <c r="O20" s="29"/>
      <c r="Q20" s="29"/>
      <c r="R20" s="29"/>
      <c r="U20" s="56"/>
      <c r="AB20" s="56"/>
      <c r="AC20" s="56"/>
      <c r="AD20" s="56"/>
      <c r="AE20" s="56"/>
      <c r="AF20" s="56"/>
      <c r="AG20" s="56"/>
      <c r="AH20" s="323"/>
    </row>
    <row r="21" spans="1:36" ht="16.149999999999999" customHeight="1">
      <c r="A21" s="56"/>
      <c r="B21" s="230"/>
      <c r="D21" s="29"/>
      <c r="E21" s="29"/>
      <c r="G21" s="29"/>
      <c r="H21" s="29"/>
      <c r="N21" s="29"/>
      <c r="O21" s="29"/>
      <c r="Q21" s="29"/>
      <c r="R21" s="29"/>
      <c r="U21" s="56"/>
      <c r="AB21" s="56"/>
      <c r="AC21" s="56"/>
      <c r="AD21" s="56"/>
      <c r="AE21" s="56"/>
      <c r="AF21" s="56"/>
      <c r="AG21" s="56"/>
      <c r="AH21" s="323"/>
    </row>
    <row r="22" spans="1:36" ht="16.149999999999999" customHeight="1">
      <c r="A22" s="56"/>
      <c r="B22" s="230"/>
      <c r="D22" s="29"/>
      <c r="E22" s="29"/>
      <c r="G22" s="29"/>
      <c r="H22" s="29"/>
      <c r="N22" s="29"/>
      <c r="O22" s="29"/>
      <c r="Q22" s="29"/>
      <c r="R22" s="29"/>
      <c r="U22" s="56"/>
      <c r="AB22" s="56"/>
      <c r="AC22" s="56"/>
      <c r="AD22" s="56"/>
      <c r="AE22" s="56"/>
      <c r="AF22" s="56"/>
      <c r="AG22" s="56"/>
      <c r="AH22" s="323"/>
    </row>
    <row r="23" spans="1:36" ht="16.149999999999999" customHeight="1" thickBot="1">
      <c r="A23" s="56"/>
      <c r="B23" s="230"/>
      <c r="D23" s="29"/>
      <c r="E23" s="29"/>
      <c r="G23" s="29"/>
      <c r="H23" s="29"/>
      <c r="N23" s="29"/>
      <c r="O23" s="29"/>
      <c r="Q23" s="29"/>
      <c r="R23" s="29"/>
      <c r="U23" s="56"/>
      <c r="AB23" s="56"/>
      <c r="AC23" s="56"/>
      <c r="AD23" s="56"/>
      <c r="AE23" s="56"/>
      <c r="AF23" s="56"/>
      <c r="AG23" s="56"/>
      <c r="AH23" s="323"/>
    </row>
    <row r="24" spans="1:36" ht="16.149999999999999" customHeight="1" thickBot="1">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429" t="s">
        <v>403</v>
      </c>
      <c r="Y24" s="430"/>
      <c r="Z24" s="144"/>
      <c r="AA24" s="144"/>
      <c r="AB24" s="144"/>
      <c r="AC24" s="144"/>
      <c r="AD24" s="144"/>
      <c r="AE24" s="144"/>
      <c r="AF24" s="144"/>
      <c r="AG24" s="110"/>
      <c r="AH24" s="309"/>
      <c r="AI24" s="276" t="b">
        <v>0</v>
      </c>
      <c r="AJ24" s="276"/>
    </row>
    <row r="25" spans="1:36" ht="16.149999999999999" customHeight="1">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c r="A26" s="56"/>
      <c r="B26" s="230"/>
      <c r="D26" s="29"/>
      <c r="E26" s="29"/>
      <c r="G26" s="29"/>
      <c r="H26" s="29"/>
      <c r="N26" s="29"/>
      <c r="O26" s="29"/>
      <c r="Q26" s="29"/>
      <c r="R26" s="29"/>
      <c r="U26" s="56"/>
      <c r="AB26" s="56"/>
      <c r="AC26" s="56"/>
      <c r="AD26" s="56"/>
      <c r="AE26" s="56"/>
      <c r="AF26" s="56"/>
      <c r="AG26" s="56"/>
      <c r="AH26" s="323"/>
    </row>
    <row r="27" spans="1:36" ht="16.149999999999999" customHeight="1">
      <c r="A27" s="56"/>
      <c r="B27" s="230"/>
      <c r="D27" s="29"/>
      <c r="E27" s="29"/>
      <c r="G27" s="29"/>
      <c r="H27" s="29"/>
      <c r="N27" s="29"/>
      <c r="O27" s="29"/>
      <c r="Q27" s="29"/>
      <c r="R27" s="29"/>
      <c r="U27" s="56"/>
      <c r="AB27" s="56"/>
      <c r="AC27" s="56"/>
      <c r="AD27" s="56"/>
      <c r="AE27" s="56"/>
      <c r="AF27" s="56"/>
      <c r="AG27" s="56"/>
      <c r="AH27" s="323"/>
    </row>
    <row r="28" spans="1:36" ht="16.149999999999999" customHeight="1">
      <c r="A28" s="56"/>
      <c r="B28" s="230"/>
      <c r="D28" s="29"/>
      <c r="E28" s="29"/>
      <c r="G28" s="29"/>
      <c r="H28" s="29"/>
      <c r="N28" s="29"/>
      <c r="O28" s="29"/>
      <c r="Q28" s="29"/>
      <c r="R28" s="29"/>
      <c r="U28" s="56"/>
      <c r="AB28" s="56"/>
      <c r="AC28" s="56"/>
      <c r="AD28" s="56"/>
      <c r="AE28" s="56"/>
      <c r="AF28" s="56"/>
      <c r="AG28" s="56"/>
      <c r="AH28" s="323"/>
    </row>
    <row r="29" spans="1:36" ht="16.149999999999999" customHeight="1" thickBot="1">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386">
        <f>SUM(AB31,AB33)</f>
        <v>0</v>
      </c>
      <c r="AC30" s="386"/>
      <c r="AD30" s="386"/>
      <c r="AE30" s="386"/>
      <c r="AF30" s="386"/>
      <c r="AG30" s="38" t="s">
        <v>132</v>
      </c>
      <c r="AH30" s="310"/>
      <c r="AI30" s="310"/>
      <c r="AJ30" s="310"/>
    </row>
    <row r="31" spans="1:36" ht="16.149999999999999" customHeight="1">
      <c r="A31" s="63"/>
      <c r="B31" s="426" t="s">
        <v>524</v>
      </c>
      <c r="C31" s="387"/>
      <c r="D31" s="387"/>
      <c r="E31" s="387"/>
      <c r="F31" s="387"/>
      <c r="G31" s="387"/>
      <c r="H31" s="387"/>
      <c r="I31" s="387"/>
      <c r="J31" s="387"/>
      <c r="K31" s="387"/>
      <c r="L31" s="387"/>
      <c r="M31" s="387"/>
      <c r="N31" s="387"/>
      <c r="O31" s="387"/>
      <c r="P31" s="387"/>
      <c r="Q31" s="387"/>
      <c r="R31" s="387"/>
      <c r="S31" s="387"/>
      <c r="T31" s="387"/>
      <c r="U31" s="387"/>
      <c r="V31" s="387"/>
      <c r="W31" s="387"/>
      <c r="X31" s="15"/>
      <c r="Y31" s="15" t="s">
        <v>133</v>
      </c>
      <c r="Z31" s="15"/>
      <c r="AA31" s="15"/>
      <c r="AB31" s="388">
        <f>AB32*V18*10</f>
        <v>0</v>
      </c>
      <c r="AC31" s="388"/>
      <c r="AD31" s="388"/>
      <c r="AE31" s="388"/>
      <c r="AF31" s="388"/>
      <c r="AG31" s="16" t="s">
        <v>132</v>
      </c>
      <c r="AH31" s="310"/>
      <c r="AI31" s="310"/>
      <c r="AJ31" s="310"/>
    </row>
    <row r="32" spans="1:36" ht="16.149999999999999" customHeight="1">
      <c r="A32" s="62"/>
      <c r="B32" s="214"/>
      <c r="C32" s="427" t="s">
        <v>494</v>
      </c>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8">
        <f>IF(AI24=TRUE,'様式96_外来・在宅ベースアップ評価料（Ⅱ）'!M68,'（参考）賃金引き上げ計画書作成のための計算シート'!M58)</f>
        <v>0</v>
      </c>
      <c r="AC32" s="428"/>
      <c r="AD32" s="428"/>
      <c r="AE32" s="428"/>
      <c r="AF32" s="428"/>
      <c r="AG32" s="18" t="s">
        <v>137</v>
      </c>
      <c r="AH32" s="310"/>
      <c r="AI32" s="310"/>
      <c r="AJ32" s="310"/>
    </row>
    <row r="33" spans="1:44" ht="16.149999999999999" customHeight="1" thickBot="1">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13" t="str">
        <f>IFERROR(AA34*AB35*10+AF34*AB36*10,"-")</f>
        <v>-</v>
      </c>
      <c r="AC33" s="413"/>
      <c r="AD33" s="413"/>
      <c r="AE33" s="413"/>
      <c r="AF33" s="413"/>
      <c r="AG33" s="218" t="s">
        <v>132</v>
      </c>
      <c r="AH33" s="310"/>
      <c r="AI33" s="310"/>
      <c r="AJ33" s="310"/>
    </row>
    <row r="34" spans="1:44" ht="16.149999999999999" customHeight="1" thickBot="1">
      <c r="A34" s="62"/>
      <c r="B34" s="219"/>
      <c r="C34" s="220" t="s">
        <v>496</v>
      </c>
      <c r="D34" s="221"/>
      <c r="E34" s="221"/>
      <c r="F34" s="221"/>
      <c r="G34" s="221"/>
      <c r="H34" s="221"/>
      <c r="I34" s="221"/>
      <c r="J34" s="221"/>
      <c r="K34" s="221"/>
      <c r="L34" s="221"/>
      <c r="M34" s="194"/>
      <c r="N34" s="194"/>
      <c r="O34" s="194"/>
      <c r="P34" s="194"/>
      <c r="Q34" s="140" t="s">
        <v>136</v>
      </c>
      <c r="R34" s="414" t="str">
        <f>IF(AI24=FALSE,"届出なし",IF('様式96_外来・在宅ベースアップ評価料（Ⅱ）'!AM95=1,'様式96_外来・在宅ベースアップ評価料（Ⅱ）'!T96,IF('様式96_外来・在宅ベースアップ評価料（Ⅱ）'!AM95=2,'様式96_外来・在宅ベースアップ評価料（Ⅱ）'!T97,IF('様式96_外来・在宅ベースアップ評価料（Ⅱ）'!AM95=3,'様式96_外来・在宅ベースアップ評価料（Ⅱ）'!T98,IF('様式96_外来・在宅ベースアップ評価料（Ⅱ）'!AM95=4,'様式96_外来・在宅ベースアップ評価料（Ⅱ）'!T99,IF('様式96_外来・在宅ベースアップ評価料（Ⅱ）'!AM95=5,'様式96_外来・在宅ベースアップ評価料（Ⅱ）'!T100,IF('様式96_外来・在宅ベースアップ評価料（Ⅱ）'!AM95=6,'様式96_外来・在宅ベースアップ評価料（Ⅱ）'!T101,IF('様式96_外来・在宅ベースアップ評価料（Ⅱ）'!AM95=8,'様式96_外来・在宅ベースアップ評価料（Ⅱ）'!T102,IF('様式96_外来・在宅ベースアップ評価料（Ⅱ）'!AM95=9,'様式96_外来・在宅ベースアップ評価料（Ⅱ）'!T103,"届出なし")))))))))</f>
        <v>届出なし</v>
      </c>
      <c r="S34" s="414"/>
      <c r="T34" s="414"/>
      <c r="U34" s="414"/>
      <c r="V34" s="414"/>
      <c r="W34" s="194" t="s">
        <v>50</v>
      </c>
      <c r="X34" s="415" t="s">
        <v>416</v>
      </c>
      <c r="Y34" s="416"/>
      <c r="Z34" s="416"/>
      <c r="AA34" s="179" t="str">
        <f>VLOOKUP(R34,'リスト（外来）'!C:D,2,FALSE)</f>
        <v>-</v>
      </c>
      <c r="AB34" s="222" t="s">
        <v>137</v>
      </c>
      <c r="AC34" s="416" t="s">
        <v>417</v>
      </c>
      <c r="AD34" s="416"/>
      <c r="AE34" s="416"/>
      <c r="AF34" s="179" t="str">
        <f>VLOOKUP(R34,'リスト（外来）'!C:E,3,FALSE)</f>
        <v>-</v>
      </c>
      <c r="AG34" s="223" t="s">
        <v>137</v>
      </c>
      <c r="AH34" s="310"/>
      <c r="AI34" s="310"/>
      <c r="AJ34" s="310"/>
    </row>
    <row r="35" spans="1:44" ht="16.149999999999999" customHeight="1">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34"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34"/>
      <c r="AD35" s="434"/>
      <c r="AE35" s="434"/>
      <c r="AF35" s="434"/>
      <c r="AG35" s="225" t="s">
        <v>139</v>
      </c>
      <c r="AH35" s="310"/>
      <c r="AI35" s="310"/>
      <c r="AJ35" s="310"/>
    </row>
    <row r="36" spans="1:44" ht="16.149999999999999" customHeight="1">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10" t="str">
        <f>IF(R34&lt;&gt;"届出なし",('様式96_外来・在宅ベースアップ評価料（Ⅱ）'!M47+'様式96_外来・在宅ベースアップ評価料（Ⅱ）'!M55)*V18,"-")</f>
        <v>-</v>
      </c>
      <c r="AC36" s="410"/>
      <c r="AD36" s="410"/>
      <c r="AE36" s="410"/>
      <c r="AF36" s="410"/>
      <c r="AG36" s="225" t="s">
        <v>139</v>
      </c>
      <c r="AH36" s="310"/>
      <c r="AI36" s="310"/>
      <c r="AJ36" s="310"/>
    </row>
    <row r="37" spans="1:44" ht="16.149999999999999" customHeight="1">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368"/>
      <c r="AC37" s="368"/>
      <c r="AD37" s="368"/>
      <c r="AE37" s="368"/>
      <c r="AF37" s="368"/>
      <c r="AG37" s="7" t="s">
        <v>140</v>
      </c>
      <c r="AH37" s="310"/>
      <c r="AI37" s="310"/>
      <c r="AJ37" s="310"/>
    </row>
    <row r="38" spans="1:44" ht="16.149999999999999" customHeight="1" thickBot="1">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00"/>
      <c r="AC38" s="400"/>
      <c r="AD38" s="400"/>
      <c r="AE38" s="400"/>
      <c r="AF38" s="400"/>
      <c r="AG38" s="94" t="s">
        <v>140</v>
      </c>
      <c r="AH38" s="310"/>
      <c r="AI38" s="310"/>
      <c r="AJ38" s="310"/>
    </row>
    <row r="39" spans="1:44" ht="16.149999999999999" customHeight="1" thickTop="1" thickBot="1">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399">
        <f>IFERROR(AB30-AB37+AB38,"")</f>
        <v>0</v>
      </c>
      <c r="AC39" s="399"/>
      <c r="AD39" s="399"/>
      <c r="AE39" s="399"/>
      <c r="AF39" s="399"/>
      <c r="AG39" s="10" t="s">
        <v>132</v>
      </c>
      <c r="AH39" s="310"/>
      <c r="AI39" s="310"/>
      <c r="AJ39" s="310"/>
    </row>
    <row r="40" spans="1:44" ht="16.149999999999999" customHeight="1">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row r="43" spans="1:44" ht="16.149999999999999" customHeight="1" thickBot="1">
      <c r="A43" s="2" t="s">
        <v>561</v>
      </c>
    </row>
    <row r="44" spans="1:44" ht="16.149999999999999" customHeight="1">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04"/>
      <c r="AC44" s="404"/>
      <c r="AD44" s="404"/>
      <c r="AE44" s="404"/>
      <c r="AF44" s="404"/>
      <c r="AG44" s="165" t="s">
        <v>132</v>
      </c>
      <c r="AH44" s="310"/>
      <c r="AI44" s="310"/>
      <c r="AJ44" s="310"/>
    </row>
    <row r="45" spans="1:44" ht="16.149999999999999" customHeight="1">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05">
        <f>AB39</f>
        <v>0</v>
      </c>
      <c r="AC45" s="405"/>
      <c r="AD45" s="405"/>
      <c r="AE45" s="405"/>
      <c r="AF45" s="405"/>
      <c r="AG45" s="166" t="s">
        <v>132</v>
      </c>
      <c r="AH45" s="310"/>
      <c r="AI45" s="310"/>
      <c r="AJ45" s="310"/>
    </row>
    <row r="46" spans="1:44" ht="16.149999999999999" customHeight="1">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02"/>
      <c r="AC46" s="402"/>
      <c r="AD46" s="402"/>
      <c r="AE46" s="402"/>
      <c r="AF46" s="402"/>
      <c r="AG46" s="166" t="s">
        <v>132</v>
      </c>
      <c r="AH46" s="310"/>
      <c r="AI46" s="310"/>
      <c r="AJ46" s="310"/>
    </row>
    <row r="47" spans="1:44" ht="16.149999999999999" customHeight="1">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02"/>
      <c r="AC47" s="402"/>
      <c r="AD47" s="402"/>
      <c r="AE47" s="402"/>
      <c r="AF47" s="402"/>
      <c r="AG47" s="166" t="s">
        <v>132</v>
      </c>
      <c r="AH47" s="310"/>
      <c r="AI47" s="310"/>
      <c r="AJ47" s="310"/>
      <c r="AR47" s="320"/>
    </row>
    <row r="48" spans="1:44" ht="16.149999999999999" customHeight="1" thickBot="1">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03">
        <f>AB44-SUM(AB45:AF47)</f>
        <v>0</v>
      </c>
      <c r="AC48" s="403"/>
      <c r="AD48" s="403"/>
      <c r="AE48" s="403"/>
      <c r="AF48" s="403"/>
      <c r="AG48" s="212" t="s">
        <v>132</v>
      </c>
      <c r="AH48" s="310"/>
      <c r="AI48" s="310"/>
      <c r="AJ48" s="310"/>
    </row>
    <row r="49" spans="1:36" ht="16.149999999999999" customHeight="1">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370"/>
      <c r="AC60" s="370"/>
      <c r="AD60" s="370"/>
      <c r="AE60" s="370"/>
      <c r="AF60" s="370"/>
      <c r="AG60" s="88" t="s">
        <v>141</v>
      </c>
      <c r="AH60" s="309"/>
      <c r="AI60" s="309"/>
      <c r="AJ60" s="309"/>
    </row>
    <row r="61" spans="1:36" ht="16.149999999999999" customHeight="1">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368"/>
      <c r="AC61" s="368"/>
      <c r="AD61" s="368"/>
      <c r="AE61" s="368"/>
      <c r="AF61" s="368"/>
      <c r="AG61" s="163" t="s">
        <v>132</v>
      </c>
      <c r="AH61" s="310"/>
      <c r="AI61" s="310"/>
      <c r="AJ61" s="310"/>
    </row>
    <row r="62" spans="1:36" ht="16.149999999999999" customHeight="1">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372"/>
      <c r="AC62" s="372"/>
      <c r="AD62" s="372"/>
      <c r="AE62" s="372"/>
      <c r="AF62" s="372"/>
      <c r="AG62" s="284" t="s">
        <v>132</v>
      </c>
      <c r="AH62" s="310"/>
      <c r="AI62" s="310"/>
      <c r="AJ62" s="310"/>
    </row>
    <row r="63" spans="1:36" ht="16.149999999999999" customHeight="1">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373">
        <f>AB62-AB61</f>
        <v>0</v>
      </c>
      <c r="AC63" s="373"/>
      <c r="AD63" s="373"/>
      <c r="AE63" s="373"/>
      <c r="AF63" s="373"/>
      <c r="AG63" s="284" t="s">
        <v>132</v>
      </c>
      <c r="AH63" s="310"/>
      <c r="AI63" s="310"/>
      <c r="AJ63" s="310"/>
    </row>
    <row r="64" spans="1:36" ht="16.149999999999999" customHeight="1">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368"/>
      <c r="AC64" s="368"/>
      <c r="AD64" s="368"/>
      <c r="AE64" s="368"/>
      <c r="AF64" s="368"/>
      <c r="AG64" s="166" t="s">
        <v>132</v>
      </c>
      <c r="AH64" s="310"/>
      <c r="AI64" s="310"/>
      <c r="AJ64" s="310"/>
    </row>
    <row r="65" spans="1:36" ht="16.149999999999999" customHeight="1" thickBot="1">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369"/>
      <c r="AC65" s="369"/>
      <c r="AD65" s="369"/>
      <c r="AE65" s="369"/>
      <c r="AF65" s="369"/>
      <c r="AG65" s="166" t="s">
        <v>142</v>
      </c>
      <c r="AH65" s="310"/>
      <c r="AI65" s="310"/>
      <c r="AJ65" s="310"/>
    </row>
    <row r="66" spans="1:36" ht="16.149999999999999" customHeight="1" thickTop="1" thickBot="1">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371" t="e">
        <f>AB65/AB61*100</f>
        <v>#DIV/0!</v>
      </c>
      <c r="AC66" s="371"/>
      <c r="AD66" s="371"/>
      <c r="AE66" s="371"/>
      <c r="AF66" s="371"/>
      <c r="AG66" s="234" t="s">
        <v>143</v>
      </c>
      <c r="AH66" s="310"/>
      <c r="AI66" s="310"/>
      <c r="AJ66" s="310"/>
    </row>
    <row r="67" spans="1:36" ht="16.149999999999999" customHeight="1">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370"/>
      <c r="AC69" s="370"/>
      <c r="AD69" s="370"/>
      <c r="AE69" s="370"/>
      <c r="AF69" s="370"/>
      <c r="AG69" s="88" t="s">
        <v>141</v>
      </c>
      <c r="AH69" s="309"/>
      <c r="AI69" s="309"/>
      <c r="AJ69" s="309"/>
    </row>
    <row r="70" spans="1:36" ht="16.149999999999999" customHeight="1">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368"/>
      <c r="AC70" s="368"/>
      <c r="AD70" s="368"/>
      <c r="AE70" s="368"/>
      <c r="AF70" s="368"/>
      <c r="AG70" s="163" t="s">
        <v>132</v>
      </c>
      <c r="AH70" s="310"/>
      <c r="AI70" s="310"/>
      <c r="AJ70" s="310"/>
    </row>
    <row r="71" spans="1:36" ht="16.149999999999999" customHeight="1">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372"/>
      <c r="AC71" s="372"/>
      <c r="AD71" s="372"/>
      <c r="AE71" s="372"/>
      <c r="AF71" s="372"/>
      <c r="AG71" s="284" t="s">
        <v>132</v>
      </c>
      <c r="AH71" s="310"/>
      <c r="AI71" s="310"/>
      <c r="AJ71" s="310"/>
    </row>
    <row r="72" spans="1:36" ht="16.149999999999999" customHeight="1">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373">
        <f>AB71-AB70</f>
        <v>0</v>
      </c>
      <c r="AC72" s="373"/>
      <c r="AD72" s="373"/>
      <c r="AE72" s="373"/>
      <c r="AF72" s="373"/>
      <c r="AG72" s="284" t="s">
        <v>132</v>
      </c>
      <c r="AH72" s="310"/>
      <c r="AI72" s="310"/>
      <c r="AJ72" s="310"/>
    </row>
    <row r="73" spans="1:36" ht="16.149999999999999" customHeight="1">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368"/>
      <c r="AC73" s="368"/>
      <c r="AD73" s="368"/>
      <c r="AE73" s="368"/>
      <c r="AF73" s="368"/>
      <c r="AG73" s="166" t="s">
        <v>132</v>
      </c>
      <c r="AH73" s="310"/>
      <c r="AI73" s="310"/>
      <c r="AJ73" s="310"/>
    </row>
    <row r="74" spans="1:36" ht="16.149999999999999" customHeight="1" thickBot="1">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369"/>
      <c r="AC74" s="369"/>
      <c r="AD74" s="369"/>
      <c r="AE74" s="369"/>
      <c r="AF74" s="369"/>
      <c r="AG74" s="166" t="s">
        <v>142</v>
      </c>
      <c r="AH74" s="310"/>
      <c r="AI74" s="310"/>
      <c r="AJ74" s="310"/>
    </row>
    <row r="75" spans="1:36" ht="16.350000000000001" customHeight="1" thickTop="1" thickBot="1">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371" t="e">
        <f>AB74/AB70*100</f>
        <v>#DIV/0!</v>
      </c>
      <c r="AC75" s="371"/>
      <c r="AD75" s="371"/>
      <c r="AE75" s="371"/>
      <c r="AF75" s="371"/>
      <c r="AG75" s="234" t="s">
        <v>143</v>
      </c>
      <c r="AH75" s="310"/>
      <c r="AI75" s="310"/>
      <c r="AJ75" s="310"/>
    </row>
    <row r="76" spans="1:36" ht="16.350000000000001" customHeight="1"/>
    <row r="77" spans="1:36" ht="16.149999999999999" customHeight="1" thickBot="1">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367"/>
      <c r="AB77" s="367"/>
      <c r="AC77" s="367"/>
      <c r="AD77" s="367"/>
      <c r="AE77" s="367"/>
      <c r="AF77" s="367"/>
      <c r="AG77" s="367"/>
      <c r="AH77" s="311"/>
      <c r="AI77" s="311"/>
      <c r="AJ77" s="311"/>
    </row>
    <row r="78" spans="1:36" ht="16.149999999999999" customHeight="1">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370"/>
      <c r="AC78" s="370"/>
      <c r="AD78" s="370"/>
      <c r="AE78" s="370"/>
      <c r="AF78" s="370"/>
      <c r="AG78" s="88" t="s">
        <v>141</v>
      </c>
      <c r="AH78" s="309"/>
      <c r="AI78" s="309"/>
      <c r="AJ78" s="309"/>
    </row>
    <row r="79" spans="1:36" ht="16.149999999999999" customHeight="1">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368"/>
      <c r="AC79" s="368"/>
      <c r="AD79" s="368"/>
      <c r="AE79" s="368"/>
      <c r="AF79" s="368"/>
      <c r="AG79" s="163" t="s">
        <v>132</v>
      </c>
      <c r="AH79" s="310"/>
      <c r="AI79" s="310"/>
      <c r="AJ79" s="310"/>
    </row>
    <row r="80" spans="1:36" ht="16.149999999999999" customHeight="1">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372"/>
      <c r="AC80" s="372"/>
      <c r="AD80" s="372"/>
      <c r="AE80" s="372"/>
      <c r="AF80" s="372"/>
      <c r="AG80" s="284" t="s">
        <v>132</v>
      </c>
      <c r="AH80" s="310"/>
      <c r="AI80" s="310"/>
      <c r="AJ80" s="310"/>
    </row>
    <row r="81" spans="1:36" ht="16.149999999999999" customHeight="1">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373">
        <f>AB80-AB79</f>
        <v>0</v>
      </c>
      <c r="AC81" s="373"/>
      <c r="AD81" s="373"/>
      <c r="AE81" s="373"/>
      <c r="AF81" s="373"/>
      <c r="AG81" s="284" t="s">
        <v>132</v>
      </c>
      <c r="AH81" s="310"/>
      <c r="AI81" s="310"/>
      <c r="AJ81" s="310"/>
    </row>
    <row r="82" spans="1:36" ht="16.149999999999999" customHeight="1">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368"/>
      <c r="AC82" s="368"/>
      <c r="AD82" s="368"/>
      <c r="AE82" s="368"/>
      <c r="AF82" s="368"/>
      <c r="AG82" s="166" t="s">
        <v>132</v>
      </c>
      <c r="AH82" s="310"/>
      <c r="AI82" s="310"/>
      <c r="AJ82" s="310"/>
    </row>
    <row r="83" spans="1:36" ht="16.149999999999999" customHeight="1" thickBot="1">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369"/>
      <c r="AC83" s="369"/>
      <c r="AD83" s="369"/>
      <c r="AE83" s="369"/>
      <c r="AF83" s="369"/>
      <c r="AG83" s="166" t="s">
        <v>142</v>
      </c>
      <c r="AH83" s="310"/>
      <c r="AI83" s="310"/>
      <c r="AJ83" s="310"/>
    </row>
    <row r="84" spans="1:36" ht="16.350000000000001" customHeight="1" thickTop="1" thickBot="1">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371" t="e">
        <f>AB83/AB79*100</f>
        <v>#DIV/0!</v>
      </c>
      <c r="AC84" s="371"/>
      <c r="AD84" s="371"/>
      <c r="AE84" s="371"/>
      <c r="AF84" s="371"/>
      <c r="AG84" s="234" t="s">
        <v>143</v>
      </c>
      <c r="AH84" s="310"/>
      <c r="AI84" s="310"/>
      <c r="AJ84" s="310"/>
    </row>
    <row r="85" spans="1:36" ht="16.350000000000001" customHeight="1"/>
    <row r="86" spans="1:36" ht="16.149999999999999" customHeight="1" thickBot="1">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367"/>
      <c r="AB86" s="367"/>
      <c r="AC86" s="367"/>
      <c r="AD86" s="367"/>
      <c r="AE86" s="367"/>
      <c r="AF86" s="367"/>
      <c r="AG86" s="367"/>
      <c r="AH86" s="311"/>
      <c r="AI86" s="311"/>
      <c r="AJ86" s="311"/>
    </row>
    <row r="87" spans="1:36" ht="16.149999999999999" customHeight="1">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370"/>
      <c r="AC87" s="370"/>
      <c r="AD87" s="370"/>
      <c r="AE87" s="370"/>
      <c r="AF87" s="370"/>
      <c r="AG87" s="88" t="s">
        <v>141</v>
      </c>
      <c r="AH87" s="309"/>
      <c r="AI87" s="309"/>
      <c r="AJ87" s="309"/>
    </row>
    <row r="88" spans="1:36" ht="16.149999999999999" customHeight="1">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368"/>
      <c r="AC88" s="368"/>
      <c r="AD88" s="368"/>
      <c r="AE88" s="368"/>
      <c r="AF88" s="368"/>
      <c r="AG88" s="163" t="s">
        <v>132</v>
      </c>
      <c r="AH88" s="310"/>
      <c r="AI88" s="310"/>
      <c r="AJ88" s="310"/>
    </row>
    <row r="89" spans="1:36" ht="16.149999999999999" customHeight="1">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372"/>
      <c r="AC89" s="372"/>
      <c r="AD89" s="372"/>
      <c r="AE89" s="372"/>
      <c r="AF89" s="372"/>
      <c r="AG89" s="284" t="s">
        <v>132</v>
      </c>
      <c r="AH89" s="310"/>
      <c r="AI89" s="310"/>
      <c r="AJ89" s="310"/>
    </row>
    <row r="90" spans="1:36" ht="16.149999999999999" customHeight="1">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373">
        <f>AB89-AB88</f>
        <v>0</v>
      </c>
      <c r="AC90" s="373"/>
      <c r="AD90" s="373"/>
      <c r="AE90" s="373"/>
      <c r="AF90" s="373"/>
      <c r="AG90" s="284" t="s">
        <v>132</v>
      </c>
      <c r="AH90" s="310"/>
      <c r="AI90" s="310"/>
      <c r="AJ90" s="310"/>
    </row>
    <row r="91" spans="1:36" ht="16.149999999999999" customHeight="1">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368"/>
      <c r="AC91" s="368"/>
      <c r="AD91" s="368"/>
      <c r="AE91" s="368"/>
      <c r="AF91" s="368"/>
      <c r="AG91" s="166" t="s">
        <v>132</v>
      </c>
      <c r="AH91" s="310"/>
      <c r="AI91" s="310"/>
      <c r="AJ91" s="310"/>
    </row>
    <row r="92" spans="1:36" ht="16.350000000000001" customHeight="1" thickBot="1">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369"/>
      <c r="AC92" s="369"/>
      <c r="AD92" s="369"/>
      <c r="AE92" s="369"/>
      <c r="AF92" s="369"/>
      <c r="AG92" s="166" t="s">
        <v>142</v>
      </c>
      <c r="AH92" s="310"/>
      <c r="AI92" s="310"/>
      <c r="AJ92" s="310"/>
    </row>
    <row r="93" spans="1:36" ht="16.350000000000001" customHeight="1" thickTop="1" thickBot="1">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371" t="e">
        <f>AB92/AB88*100</f>
        <v>#DIV/0!</v>
      </c>
      <c r="AC93" s="371"/>
      <c r="AD93" s="371"/>
      <c r="AE93" s="371"/>
      <c r="AF93" s="371"/>
      <c r="AG93" s="234" t="s">
        <v>143</v>
      </c>
      <c r="AH93" s="310"/>
      <c r="AI93" s="310"/>
      <c r="AJ93" s="310"/>
    </row>
    <row r="94" spans="1:36" ht="16.350000000000001" customHeight="1"/>
    <row r="95" spans="1:36" ht="16.149999999999999" customHeight="1" thickBot="1">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367"/>
      <c r="AB95" s="367"/>
      <c r="AC95" s="367"/>
      <c r="AD95" s="367"/>
      <c r="AE95" s="367"/>
      <c r="AF95" s="367"/>
      <c r="AG95" s="367"/>
      <c r="AH95" s="311"/>
      <c r="AI95" s="311"/>
      <c r="AJ95" s="311"/>
    </row>
    <row r="96" spans="1:36" ht="16.149999999999999" customHeight="1">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370"/>
      <c r="AC96" s="370"/>
      <c r="AD96" s="370"/>
      <c r="AE96" s="370"/>
      <c r="AF96" s="370"/>
      <c r="AG96" s="88" t="s">
        <v>141</v>
      </c>
      <c r="AH96" s="309"/>
      <c r="AI96" s="309"/>
      <c r="AJ96" s="309"/>
    </row>
    <row r="97" spans="1:36" ht="16.149999999999999" customHeight="1">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368"/>
      <c r="AC97" s="368"/>
      <c r="AD97" s="368"/>
      <c r="AE97" s="368"/>
      <c r="AF97" s="368"/>
      <c r="AG97" s="163" t="s">
        <v>132</v>
      </c>
      <c r="AH97" s="310"/>
      <c r="AI97" s="310"/>
      <c r="AJ97" s="310"/>
    </row>
    <row r="98" spans="1:36" ht="16.149999999999999" customHeight="1">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372"/>
      <c r="AC98" s="372"/>
      <c r="AD98" s="372"/>
      <c r="AE98" s="372"/>
      <c r="AF98" s="372"/>
      <c r="AG98" s="284" t="s">
        <v>132</v>
      </c>
      <c r="AH98" s="310"/>
      <c r="AI98" s="310"/>
      <c r="AJ98" s="310"/>
    </row>
    <row r="99" spans="1:36" ht="16.149999999999999" customHeight="1">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373">
        <f>AB98-AB97</f>
        <v>0</v>
      </c>
      <c r="AC99" s="373"/>
      <c r="AD99" s="373"/>
      <c r="AE99" s="373"/>
      <c r="AF99" s="373"/>
      <c r="AG99" s="284" t="s">
        <v>132</v>
      </c>
      <c r="AH99" s="310"/>
      <c r="AI99" s="310"/>
      <c r="AJ99" s="310"/>
    </row>
    <row r="100" spans="1:36" ht="16.149999999999999" customHeight="1">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368"/>
      <c r="AC100" s="368"/>
      <c r="AD100" s="368"/>
      <c r="AE100" s="368"/>
      <c r="AF100" s="368"/>
      <c r="AG100" s="166" t="s">
        <v>132</v>
      </c>
      <c r="AH100" s="310"/>
      <c r="AI100" s="310"/>
      <c r="AJ100" s="310"/>
    </row>
    <row r="101" spans="1:36" ht="16.149999999999999" customHeight="1" thickBot="1">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369"/>
      <c r="AC101" s="369"/>
      <c r="AD101" s="369"/>
      <c r="AE101" s="369"/>
      <c r="AF101" s="369"/>
      <c r="AG101" s="166" t="s">
        <v>142</v>
      </c>
      <c r="AH101" s="310"/>
      <c r="AI101" s="310"/>
      <c r="AJ101" s="310"/>
    </row>
    <row r="102" spans="1:36" ht="16.350000000000001" customHeight="1" thickTop="1" thickBot="1">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371" t="e">
        <f>AB101/AB97*100</f>
        <v>#DIV/0!</v>
      </c>
      <c r="AC102" s="371"/>
      <c r="AD102" s="371"/>
      <c r="AE102" s="371"/>
      <c r="AF102" s="371"/>
      <c r="AG102" s="234" t="s">
        <v>143</v>
      </c>
      <c r="AH102" s="310"/>
      <c r="AI102" s="310"/>
      <c r="AJ102" s="310"/>
    </row>
    <row r="103" spans="1:36" ht="16.350000000000001" customHeight="1">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363"/>
      <c r="AB105" s="363"/>
      <c r="AC105" s="363"/>
      <c r="AD105" s="363"/>
      <c r="AE105" s="363"/>
      <c r="AF105" s="363"/>
      <c r="AG105" s="363"/>
      <c r="AH105" s="311"/>
      <c r="AI105" s="311"/>
      <c r="AJ105" s="311"/>
    </row>
    <row r="106" spans="1:36" ht="16.149999999999999" customHeight="1">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364"/>
      <c r="AC106" s="364"/>
      <c r="AD106" s="364"/>
      <c r="AE106" s="364"/>
      <c r="AF106" s="364"/>
      <c r="AG106" s="91" t="s">
        <v>141</v>
      </c>
      <c r="AH106" s="309"/>
      <c r="AI106" s="309"/>
      <c r="AJ106" s="309"/>
    </row>
    <row r="107" spans="1:36" ht="16.149999999999999" customHeight="1">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365"/>
      <c r="AC107" s="365"/>
      <c r="AD107" s="365"/>
      <c r="AE107" s="365"/>
      <c r="AF107" s="365"/>
      <c r="AG107" s="145" t="s">
        <v>132</v>
      </c>
      <c r="AH107" s="309"/>
      <c r="AI107" s="309"/>
      <c r="AJ107" s="309"/>
    </row>
    <row r="108" spans="1:36" ht="16.149999999999999" customHeight="1">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365"/>
      <c r="AC108" s="365"/>
      <c r="AD108" s="365"/>
      <c r="AE108" s="365"/>
      <c r="AF108" s="365"/>
      <c r="AG108" s="145" t="s">
        <v>132</v>
      </c>
      <c r="AH108" s="310"/>
      <c r="AI108" s="310"/>
      <c r="AJ108" s="310"/>
    </row>
    <row r="109" spans="1:36" ht="16.149999999999999" customHeight="1">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381"/>
      <c r="AC109" s="381"/>
      <c r="AD109" s="381"/>
      <c r="AE109" s="381"/>
      <c r="AF109" s="381"/>
      <c r="AG109" s="171" t="s">
        <v>132</v>
      </c>
      <c r="AH109" s="310"/>
      <c r="AI109" s="310"/>
      <c r="AJ109" s="310"/>
    </row>
    <row r="110" spans="1:36" ht="16.149999999999999" customHeight="1">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365"/>
      <c r="AC110" s="365"/>
      <c r="AD110" s="365"/>
      <c r="AE110" s="365"/>
      <c r="AF110" s="365"/>
      <c r="AG110" s="171" t="s">
        <v>132</v>
      </c>
      <c r="AH110" s="310"/>
      <c r="AI110" s="310"/>
      <c r="AJ110" s="310"/>
    </row>
    <row r="111" spans="1:36" ht="16.149999999999999" customHeight="1">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380">
        <f>AB109-AB107</f>
        <v>0</v>
      </c>
      <c r="AC111" s="380"/>
      <c r="AD111" s="380"/>
      <c r="AE111" s="380"/>
      <c r="AF111" s="380"/>
      <c r="AG111" s="171" t="s">
        <v>132</v>
      </c>
      <c r="AH111" s="310"/>
      <c r="AI111" s="310"/>
      <c r="AJ111" s="310"/>
    </row>
    <row r="112" spans="1:36" ht="16.149999999999999" customHeight="1">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380">
        <f>AB110-AB108</f>
        <v>0</v>
      </c>
      <c r="AC112" s="380"/>
      <c r="AD112" s="380"/>
      <c r="AE112" s="380"/>
      <c r="AF112" s="380"/>
      <c r="AG112" s="171" t="s">
        <v>132</v>
      </c>
      <c r="AH112" s="310"/>
      <c r="AI112" s="310"/>
      <c r="AJ112" s="310"/>
    </row>
    <row r="113" spans="1:36" ht="16.149999999999999" customHeight="1">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365"/>
      <c r="AC113" s="365"/>
      <c r="AD113" s="365"/>
      <c r="AE113" s="365"/>
      <c r="AF113" s="365"/>
      <c r="AG113" s="175" t="s">
        <v>132</v>
      </c>
      <c r="AH113" s="310"/>
      <c r="AI113" s="310"/>
      <c r="AJ113" s="310"/>
    </row>
    <row r="114" spans="1:36" ht="16.149999999999999" customHeight="1" thickBot="1">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366"/>
      <c r="AC114" s="366"/>
      <c r="AD114" s="366"/>
      <c r="AE114" s="366"/>
      <c r="AF114" s="366"/>
      <c r="AG114" s="175" t="s">
        <v>142</v>
      </c>
      <c r="AH114" s="310"/>
      <c r="AI114" s="310"/>
      <c r="AJ114" s="310"/>
    </row>
    <row r="115" spans="1:36" ht="16.350000000000001" customHeight="1" thickTop="1" thickBot="1">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371" t="e">
        <f>AB114/AB108*100</f>
        <v>#DIV/0!</v>
      </c>
      <c r="AC115" s="371"/>
      <c r="AD115" s="371"/>
      <c r="AE115" s="371"/>
      <c r="AF115" s="371"/>
      <c r="AG115" s="176" t="s">
        <v>143</v>
      </c>
      <c r="AH115" s="310"/>
      <c r="AI115" s="310"/>
      <c r="AJ115" s="310"/>
    </row>
    <row r="116" spans="1:36" ht="16.350000000000001"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363"/>
      <c r="AB117" s="363"/>
      <c r="AC117" s="363"/>
      <c r="AD117" s="363"/>
      <c r="AE117" s="363"/>
      <c r="AF117" s="363"/>
      <c r="AG117" s="363"/>
      <c r="AH117" s="311"/>
      <c r="AI117" s="311"/>
      <c r="AJ117" s="311"/>
    </row>
    <row r="118" spans="1:36" ht="16.149999999999999" customHeight="1">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364"/>
      <c r="AC118" s="364"/>
      <c r="AD118" s="364"/>
      <c r="AE118" s="364"/>
      <c r="AF118" s="364"/>
      <c r="AG118" s="91" t="s">
        <v>141</v>
      </c>
      <c r="AH118" s="309"/>
      <c r="AI118" s="309"/>
      <c r="AJ118" s="309"/>
    </row>
    <row r="119" spans="1:36" ht="16.149999999999999" customHeight="1">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365"/>
      <c r="AC119" s="365"/>
      <c r="AD119" s="365"/>
      <c r="AE119" s="365"/>
      <c r="AF119" s="365"/>
      <c r="AG119" s="145" t="s">
        <v>132</v>
      </c>
      <c r="AH119" s="309"/>
      <c r="AI119" s="309"/>
      <c r="AJ119" s="309"/>
    </row>
    <row r="120" spans="1:36" ht="16.149999999999999" customHeight="1">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365"/>
      <c r="AC120" s="365"/>
      <c r="AD120" s="365"/>
      <c r="AE120" s="365"/>
      <c r="AF120" s="365"/>
      <c r="AG120" s="145" t="s">
        <v>132</v>
      </c>
      <c r="AH120" s="310"/>
      <c r="AI120" s="310"/>
      <c r="AJ120" s="310"/>
    </row>
    <row r="121" spans="1:36" ht="16.149999999999999" customHeight="1">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381"/>
      <c r="AC121" s="381"/>
      <c r="AD121" s="381"/>
      <c r="AE121" s="381"/>
      <c r="AF121" s="381"/>
      <c r="AG121" s="171" t="s">
        <v>132</v>
      </c>
      <c r="AH121" s="310"/>
      <c r="AI121" s="310"/>
      <c r="AJ121" s="310"/>
    </row>
    <row r="122" spans="1:36" ht="16.149999999999999" customHeight="1">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365"/>
      <c r="AC122" s="365"/>
      <c r="AD122" s="365"/>
      <c r="AE122" s="365"/>
      <c r="AF122" s="365"/>
      <c r="AG122" s="171" t="s">
        <v>132</v>
      </c>
      <c r="AH122" s="310"/>
      <c r="AI122" s="310"/>
      <c r="AJ122" s="310"/>
    </row>
    <row r="123" spans="1:36" ht="16.149999999999999" customHeight="1">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380">
        <f>AB121-AB119</f>
        <v>0</v>
      </c>
      <c r="AC123" s="380"/>
      <c r="AD123" s="380"/>
      <c r="AE123" s="380"/>
      <c r="AF123" s="380"/>
      <c r="AG123" s="171" t="s">
        <v>132</v>
      </c>
      <c r="AH123" s="310"/>
      <c r="AI123" s="310"/>
      <c r="AJ123" s="310"/>
    </row>
    <row r="124" spans="1:36" ht="16.149999999999999" customHeight="1">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380">
        <f>AB122-AB120</f>
        <v>0</v>
      </c>
      <c r="AC124" s="380"/>
      <c r="AD124" s="380"/>
      <c r="AE124" s="380"/>
      <c r="AF124" s="380"/>
      <c r="AG124" s="171" t="s">
        <v>132</v>
      </c>
      <c r="AH124" s="310"/>
      <c r="AI124" s="310"/>
      <c r="AJ124" s="310"/>
    </row>
    <row r="125" spans="1:36" ht="16.149999999999999" customHeight="1">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365"/>
      <c r="AC125" s="365"/>
      <c r="AD125" s="365"/>
      <c r="AE125" s="365"/>
      <c r="AF125" s="365"/>
      <c r="AG125" s="175" t="s">
        <v>132</v>
      </c>
      <c r="AH125" s="310"/>
      <c r="AI125" s="310"/>
      <c r="AJ125" s="310"/>
    </row>
    <row r="126" spans="1:36" ht="16.149999999999999" customHeight="1" thickBot="1">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366"/>
      <c r="AC126" s="366"/>
      <c r="AD126" s="366"/>
      <c r="AE126" s="366"/>
      <c r="AF126" s="366"/>
      <c r="AG126" s="175" t="s">
        <v>142</v>
      </c>
      <c r="AH126" s="310"/>
      <c r="AI126" s="310"/>
      <c r="AJ126" s="310"/>
    </row>
    <row r="127" spans="1:36" ht="16.350000000000001" customHeight="1" thickTop="1" thickBot="1">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371" t="e">
        <f>AB126/AB120*100</f>
        <v>#DIV/0!</v>
      </c>
      <c r="AC127" s="371"/>
      <c r="AD127" s="371"/>
      <c r="AE127" s="371"/>
      <c r="AF127" s="371"/>
      <c r="AG127" s="176" t="s">
        <v>143</v>
      </c>
      <c r="AH127" s="310"/>
      <c r="AI127" s="310"/>
      <c r="AJ127" s="310"/>
    </row>
    <row r="128" spans="1:36" ht="13.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c r="A132" s="17"/>
      <c r="B132" s="56"/>
      <c r="C132" s="56" t="s">
        <v>151</v>
      </c>
      <c r="D132" s="56"/>
      <c r="E132" s="56"/>
      <c r="F132" s="56"/>
      <c r="G132" s="56"/>
      <c r="H132" s="56"/>
      <c r="I132" s="56"/>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18" t="s">
        <v>50</v>
      </c>
      <c r="AH132" s="310"/>
      <c r="AI132" s="310" t="b">
        <v>0</v>
      </c>
      <c r="AJ132" s="310"/>
    </row>
    <row r="133" spans="1:36" ht="5.45" customHeight="1">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c r="A135" s="17"/>
      <c r="B135" s="56"/>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c r="AB135" s="412"/>
      <c r="AC135" s="412"/>
      <c r="AD135" s="412"/>
      <c r="AE135" s="412"/>
      <c r="AF135" s="412"/>
      <c r="AG135" s="18"/>
      <c r="AH135" s="310"/>
      <c r="AI135" s="310"/>
      <c r="AJ135" s="310"/>
    </row>
    <row r="136" spans="1:36" ht="9" customHeight="1" thickBot="1">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c r="A138" s="376" t="s">
        <v>152</v>
      </c>
      <c r="B138" s="376"/>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16"/>
      <c r="AI138" s="316"/>
      <c r="AJ138" s="316"/>
    </row>
    <row r="139" spans="1:36" ht="15" customHeight="1">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c r="A140" s="56"/>
      <c r="B140" s="56"/>
      <c r="C140" s="56" t="s">
        <v>127</v>
      </c>
      <c r="D140" s="56"/>
      <c r="E140" s="377"/>
      <c r="F140" s="377"/>
      <c r="G140" s="56" t="s">
        <v>128</v>
      </c>
      <c r="H140" s="377"/>
      <c r="I140" s="377"/>
      <c r="J140" s="56" t="s">
        <v>129</v>
      </c>
      <c r="K140" s="377"/>
      <c r="L140" s="377"/>
      <c r="M140" s="56" t="s">
        <v>153</v>
      </c>
      <c r="N140" s="56"/>
      <c r="O140" s="56"/>
      <c r="P140" s="56" t="s">
        <v>154</v>
      </c>
      <c r="Q140" s="56"/>
      <c r="R140" s="56"/>
      <c r="S140" s="56"/>
      <c r="T140" s="378"/>
      <c r="U140" s="378"/>
      <c r="V140" s="378"/>
      <c r="W140" s="378"/>
      <c r="X140" s="378"/>
      <c r="Y140" s="378"/>
      <c r="Z140" s="378"/>
      <c r="AA140" s="378"/>
      <c r="AB140" s="378"/>
      <c r="AC140" s="378"/>
      <c r="AD140" s="378"/>
      <c r="AE140" s="378"/>
      <c r="AF140" s="378"/>
      <c r="AG140" s="56"/>
      <c r="AH140" s="323"/>
    </row>
    <row r="141" spans="1:36" ht="15" customHeight="1">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mLg3T/HID93ItVPlVTV5RImZfJuHyisQSGp/y9Zk5uCAN4Pb+1JhM8pdDXF6qVdcyqn9MVyxsIh6uIlb1DiPtA==" saltValue="AvVpapNYaApqBGslD7WAsA==" spinCount="100000" sheet="1" objects="1" scenarios="1"/>
  <mergeCells count="109">
    <mergeCell ref="V5:AG5"/>
    <mergeCell ref="B9:C9"/>
    <mergeCell ref="D9:Z9"/>
    <mergeCell ref="Q5:U5"/>
    <mergeCell ref="A2:R2"/>
    <mergeCell ref="S2:T2"/>
    <mergeCell ref="X24:Y24"/>
    <mergeCell ref="AB30:AF30"/>
    <mergeCell ref="B31:W31"/>
    <mergeCell ref="AB31:AF31"/>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Q4:U4"/>
    <mergeCell ref="V4:AG4"/>
    <mergeCell ref="AB37:AF37"/>
    <mergeCell ref="AB38:AF38"/>
    <mergeCell ref="AB39:AF39"/>
    <mergeCell ref="AB44:AF44"/>
    <mergeCell ref="AB45:AF45"/>
    <mergeCell ref="AB46:AF46"/>
    <mergeCell ref="AB33:AF33"/>
    <mergeCell ref="R34:V34"/>
    <mergeCell ref="X34:Z34"/>
    <mergeCell ref="AC34:AE34"/>
    <mergeCell ref="AB35:AF35"/>
    <mergeCell ref="AB36:AF36"/>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26:AF126"/>
    <mergeCell ref="AB127:AF127"/>
    <mergeCell ref="C135:AF135"/>
    <mergeCell ref="A138:AG138"/>
    <mergeCell ref="E140:F140"/>
    <mergeCell ref="H140:I140"/>
    <mergeCell ref="K140:L140"/>
    <mergeCell ref="T140:AF140"/>
    <mergeCell ref="J132:AF132"/>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pageSetUpPr fitToPage="1"/>
  </sheetPr>
  <dimension ref="A1:AQ187"/>
  <sheetViews>
    <sheetView showGridLines="0" view="pageBreakPreview" zoomScaleNormal="100" zoomScaleSheetLayoutView="100" workbookViewId="0"/>
  </sheetViews>
  <sheetFormatPr defaultColWidth="8.75" defaultRowHeight="13.5"/>
  <cols>
    <col min="1" max="1" width="4.75" style="4" customWidth="1"/>
    <col min="2" max="2" width="2.75" style="4" customWidth="1"/>
    <col min="3" max="3" width="4.625" style="4" customWidth="1"/>
    <col min="4" max="33" width="3.5" style="4" customWidth="1"/>
    <col min="34" max="34" width="7" style="276" hidden="1" customWidth="1"/>
    <col min="35" max="40" width="2.75" style="276" hidden="1" customWidth="1"/>
    <col min="41" max="43" width="0" style="276" hidden="1" customWidth="1"/>
    <col min="44" max="16384" width="8.75" style="4"/>
  </cols>
  <sheetData>
    <row r="1" spans="1:43" ht="16.149999999999999" customHeight="1">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c r="A2" s="468" t="s">
        <v>1538</v>
      </c>
      <c r="B2" s="468"/>
      <c r="C2" s="468"/>
      <c r="D2" s="468"/>
      <c r="E2" s="468"/>
      <c r="F2" s="468"/>
      <c r="G2" s="468"/>
      <c r="H2" s="468"/>
      <c r="I2" s="468"/>
      <c r="J2" s="468"/>
      <c r="K2" s="468"/>
      <c r="L2" s="468"/>
      <c r="M2" s="468"/>
      <c r="N2" s="468"/>
      <c r="O2" s="468"/>
      <c r="P2" s="468"/>
      <c r="Q2" s="468"/>
      <c r="R2" s="468"/>
      <c r="S2" s="468"/>
      <c r="T2" s="468"/>
      <c r="U2" s="396"/>
      <c r="V2" s="396"/>
      <c r="W2" s="431" t="s">
        <v>1537</v>
      </c>
      <c r="X2" s="431"/>
      <c r="Y2" s="431"/>
      <c r="Z2" s="431"/>
      <c r="AA2" s="431"/>
      <c r="AB2" s="431"/>
      <c r="AC2" s="431"/>
      <c r="AD2" s="431"/>
      <c r="AE2" s="431"/>
      <c r="AF2" s="431"/>
      <c r="AG2" s="431"/>
    </row>
    <row r="3" spans="1:43" ht="7.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c r="A4" s="3"/>
      <c r="B4" s="3"/>
      <c r="C4" s="3"/>
      <c r="D4" s="3"/>
      <c r="E4" s="3"/>
      <c r="F4" s="3"/>
      <c r="G4" s="3"/>
      <c r="H4" s="3"/>
      <c r="I4" s="3"/>
      <c r="J4" s="3"/>
      <c r="K4" s="3"/>
      <c r="L4" s="3"/>
      <c r="M4" s="3"/>
      <c r="N4" s="3"/>
      <c r="O4" s="3"/>
      <c r="P4" s="3"/>
      <c r="Q4" s="3"/>
      <c r="R4" s="3"/>
      <c r="S4" s="391" t="s">
        <v>122</v>
      </c>
      <c r="T4" s="391"/>
      <c r="U4" s="391"/>
      <c r="V4" s="391"/>
      <c r="W4" s="391"/>
      <c r="X4" s="417" t="str">
        <f>IF('様式95_外来・在宅ベースアップ評価料（Ⅰ）'!H5=0,"",'様式95_外来・在宅ベースアップ評価料（Ⅰ）'!H5)</f>
        <v/>
      </c>
      <c r="Y4" s="472"/>
      <c r="Z4" s="472"/>
      <c r="AA4" s="472"/>
      <c r="AB4" s="472"/>
      <c r="AC4" s="472"/>
      <c r="AD4" s="472"/>
      <c r="AE4" s="472"/>
      <c r="AF4" s="472"/>
      <c r="AG4" s="473"/>
    </row>
    <row r="5" spans="1:43" ht="16.149999999999999" customHeight="1">
      <c r="A5" s="3"/>
      <c r="B5" s="3"/>
      <c r="C5" s="3"/>
      <c r="D5" s="3"/>
      <c r="E5" s="3"/>
      <c r="F5" s="3"/>
      <c r="G5" s="3"/>
      <c r="H5" s="3"/>
      <c r="I5" s="3"/>
      <c r="J5" s="3"/>
      <c r="K5" s="3"/>
      <c r="L5" s="3"/>
      <c r="M5" s="3"/>
      <c r="N5" s="3"/>
      <c r="O5" s="3"/>
      <c r="P5" s="3"/>
      <c r="Q5" s="3"/>
      <c r="R5" s="3"/>
      <c r="S5" s="397" t="s">
        <v>123</v>
      </c>
      <c r="T5" s="397"/>
      <c r="U5" s="397"/>
      <c r="V5" s="397"/>
      <c r="W5" s="398"/>
      <c r="X5" s="419">
        <f>IF(様式97_入院ベースアップ評価料!H6="","",様式97_入院ベースアップ評価料!H6)</f>
        <v>0</v>
      </c>
      <c r="Y5" s="470"/>
      <c r="Z5" s="470"/>
      <c r="AA5" s="470"/>
      <c r="AB5" s="470"/>
      <c r="AC5" s="470"/>
      <c r="AD5" s="470"/>
      <c r="AE5" s="470"/>
      <c r="AF5" s="470"/>
      <c r="AG5" s="471"/>
    </row>
    <row r="6" spans="1:43" s="160" customFormat="1" ht="16.149999999999999" customHeight="1">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c r="A9" s="3"/>
      <c r="B9" s="441"/>
      <c r="C9" s="442"/>
      <c r="D9" s="383" t="s">
        <v>125</v>
      </c>
      <c r="E9" s="422"/>
      <c r="F9" s="422"/>
      <c r="G9" s="422"/>
      <c r="H9" s="422"/>
      <c r="I9" s="422"/>
      <c r="J9" s="422"/>
      <c r="K9" s="422"/>
      <c r="L9" s="422"/>
      <c r="M9" s="422"/>
      <c r="N9" s="422"/>
      <c r="O9" s="422"/>
      <c r="P9" s="422"/>
      <c r="Q9" s="422"/>
      <c r="R9" s="422"/>
      <c r="S9" s="422"/>
      <c r="T9" s="422"/>
      <c r="U9" s="422"/>
      <c r="V9" s="422"/>
      <c r="W9" s="422"/>
      <c r="X9" s="422"/>
      <c r="Y9" s="422"/>
      <c r="Z9" s="422"/>
      <c r="AA9" s="3"/>
      <c r="AB9" s="3"/>
      <c r="AC9" s="3"/>
      <c r="AD9" s="3"/>
      <c r="AE9" s="3"/>
      <c r="AF9" s="3"/>
      <c r="AG9" s="3"/>
      <c r="AH9" s="306"/>
      <c r="AI9" s="306"/>
    </row>
    <row r="10" spans="1:43" ht="16.149999999999999" customHeight="1" thickBot="1">
      <c r="A10" s="3"/>
      <c r="B10" s="441"/>
      <c r="C10" s="442"/>
      <c r="D10" s="407" t="s">
        <v>126</v>
      </c>
      <c r="E10" s="425"/>
      <c r="F10" s="425"/>
      <c r="G10" s="425"/>
      <c r="H10" s="425"/>
      <c r="I10" s="425"/>
      <c r="J10" s="425"/>
      <c r="K10" s="425"/>
      <c r="L10" s="425"/>
      <c r="M10" s="425"/>
      <c r="N10" s="425"/>
      <c r="O10" s="425"/>
      <c r="P10" s="425"/>
      <c r="Q10" s="425"/>
      <c r="R10" s="425"/>
      <c r="S10" s="425"/>
      <c r="T10" s="425"/>
      <c r="U10" s="425"/>
      <c r="V10" s="425"/>
      <c r="W10" s="425"/>
      <c r="X10" s="425"/>
      <c r="Y10" s="425"/>
      <c r="Z10" s="425"/>
      <c r="AA10" s="3"/>
      <c r="AB10" s="3"/>
      <c r="AC10" s="3"/>
      <c r="AD10" s="3"/>
      <c r="AE10" s="3"/>
      <c r="AF10" s="3"/>
      <c r="AG10" s="3"/>
      <c r="AH10" s="306"/>
      <c r="AI10" s="306"/>
    </row>
    <row r="11" spans="1:43" ht="16.149999999999999" customHeight="1">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c r="B13" s="389" t="s">
        <v>127</v>
      </c>
      <c r="C13" s="423"/>
      <c r="D13" s="423"/>
      <c r="E13" s="443" t="str">
        <f>IF('別添_計画書（病院及び有床診療所）'!E13=0,"",'別添_計画書（病院及び有床診療所）'!E13)</f>
        <v/>
      </c>
      <c r="F13" s="443"/>
      <c r="G13" s="21" t="s">
        <v>128</v>
      </c>
      <c r="H13" s="443" t="str">
        <f>IF('別添_計画書（病院及び有床診療所）'!H13=0,"",'別添_計画書（病院及び有床診療所）'!H13)</f>
        <v/>
      </c>
      <c r="I13" s="443"/>
      <c r="J13" s="21" t="s">
        <v>129</v>
      </c>
      <c r="K13" s="21"/>
      <c r="L13" s="21" t="s">
        <v>130</v>
      </c>
      <c r="M13" s="21" t="s">
        <v>127</v>
      </c>
      <c r="N13" s="21"/>
      <c r="O13" s="443" t="str">
        <f>IF('別添_計画書（病院及び有床診療所）'!O13=0,"",'別添_計画書（病院及び有床診療所）'!O13)</f>
        <v/>
      </c>
      <c r="P13" s="443"/>
      <c r="Q13" s="21" t="s">
        <v>128</v>
      </c>
      <c r="R13" s="443" t="str">
        <f>IF('別添_計画書（病院及び有床診療所）'!R13=0,"",'別添_計画書（病院及び有床診療所）'!R13)</f>
        <v/>
      </c>
      <c r="S13" s="443"/>
      <c r="T13" s="22" t="s">
        <v>129</v>
      </c>
      <c r="V13" s="444">
        <f>+'別添_計画書（病院及び有床診療所）'!V13</f>
        <v>1</v>
      </c>
      <c r="W13" s="444"/>
      <c r="X13" s="444"/>
      <c r="Y13" s="445"/>
      <c r="Z13" s="3" t="s">
        <v>131</v>
      </c>
      <c r="AA13" s="3"/>
      <c r="AG13" s="3"/>
      <c r="AH13" s="306"/>
      <c r="AI13" s="306"/>
    </row>
    <row r="14" spans="1:43" s="113" customFormat="1" ht="16.149999999999999" customHeight="1">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c r="A16" s="3"/>
      <c r="B16" s="389" t="s">
        <v>127</v>
      </c>
      <c r="C16" s="423"/>
      <c r="D16" s="423"/>
      <c r="E16" s="443" t="str">
        <f>IF('別添_計画書（病院及び有床診療所）'!E18=0,"",'別添_計画書（病院及び有床診療所）'!E18)</f>
        <v/>
      </c>
      <c r="F16" s="443"/>
      <c r="G16" s="21" t="s">
        <v>128</v>
      </c>
      <c r="H16" s="443" t="str">
        <f>IF('別添_計画書（病院及び有床診療所）'!H18=0,"",'別添_計画書（病院及び有床診療所）'!H18)</f>
        <v/>
      </c>
      <c r="I16" s="443"/>
      <c r="J16" s="21" t="s">
        <v>129</v>
      </c>
      <c r="K16" s="21"/>
      <c r="L16" s="21" t="s">
        <v>130</v>
      </c>
      <c r="M16" s="21" t="s">
        <v>127</v>
      </c>
      <c r="N16" s="21"/>
      <c r="O16" s="390"/>
      <c r="P16" s="390"/>
      <c r="Q16" s="21" t="s">
        <v>128</v>
      </c>
      <c r="R16" s="390"/>
      <c r="S16" s="390"/>
      <c r="T16" s="22" t="s">
        <v>129</v>
      </c>
      <c r="V16" s="444">
        <f>IFERROR(IF(E16=O16,R16-H16+1,IF(O16-E16=1,12-H16+1+R16,IF(O16-E16=2,12-H16+1+R16+12,"エラー"))),1)</f>
        <v>1</v>
      </c>
      <c r="W16" s="444"/>
      <c r="X16" s="444"/>
      <c r="Y16" s="445"/>
      <c r="Z16" s="3" t="s">
        <v>131</v>
      </c>
      <c r="AA16" s="3"/>
      <c r="AG16" s="3"/>
      <c r="AH16" s="306"/>
      <c r="AI16" s="306"/>
    </row>
    <row r="17" spans="1:35" ht="16.149999999999999" customHeight="1">
      <c r="A17" s="3"/>
      <c r="B17" s="146"/>
      <c r="D17" s="29"/>
      <c r="E17" s="29"/>
      <c r="G17" s="29"/>
      <c r="H17" s="29"/>
      <c r="N17" s="29"/>
      <c r="O17" s="29"/>
      <c r="Q17" s="29"/>
      <c r="R17" s="29"/>
      <c r="U17" s="3"/>
      <c r="AB17" s="3"/>
      <c r="AC17" s="3"/>
      <c r="AD17" s="3"/>
      <c r="AE17" s="3"/>
      <c r="AF17" s="3"/>
      <c r="AG17" s="3"/>
      <c r="AH17" s="306"/>
      <c r="AI17" s="306"/>
    </row>
    <row r="18" spans="1:35" ht="16.149999999999999" customHeight="1" thickBot="1">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c r="A19" s="11" t="s">
        <v>706</v>
      </c>
      <c r="B19" s="12"/>
      <c r="C19" s="12"/>
      <c r="D19" s="12"/>
      <c r="E19" s="12"/>
      <c r="F19" s="12"/>
      <c r="G19" s="12"/>
      <c r="H19" s="12"/>
      <c r="I19" s="12"/>
      <c r="J19" s="12"/>
      <c r="K19" s="5"/>
      <c r="L19" s="12"/>
      <c r="M19" s="12"/>
      <c r="N19" s="12"/>
      <c r="O19" s="12"/>
      <c r="P19" s="12"/>
      <c r="Q19" s="12"/>
      <c r="R19" s="462"/>
      <c r="S19" s="463"/>
      <c r="T19" s="463"/>
      <c r="U19" s="463"/>
      <c r="V19" s="463"/>
      <c r="W19" s="463"/>
      <c r="X19" s="463"/>
      <c r="Y19" s="37"/>
      <c r="Z19" s="37"/>
      <c r="AA19" s="37"/>
      <c r="AB19" s="37"/>
      <c r="AC19" s="464"/>
      <c r="AD19" s="464"/>
      <c r="AE19" s="464"/>
      <c r="AF19" s="464"/>
      <c r="AG19" s="38"/>
    </row>
    <row r="20" spans="1:35" ht="16.149999999999999" customHeight="1">
      <c r="A20" s="17"/>
      <c r="B20" s="458" t="s">
        <v>156</v>
      </c>
      <c r="C20" s="458"/>
      <c r="D20" s="458"/>
      <c r="E20" s="458"/>
      <c r="F20" s="458"/>
      <c r="G20" s="458"/>
      <c r="H20" s="458"/>
      <c r="I20" s="458"/>
      <c r="J20" s="458"/>
      <c r="K20" s="458"/>
      <c r="L20" s="458"/>
      <c r="M20" s="458"/>
      <c r="N20" s="458"/>
      <c r="O20" s="458"/>
      <c r="P20" s="458"/>
      <c r="Q20" s="458"/>
      <c r="R20" s="458"/>
      <c r="S20" s="455" t="s">
        <v>157</v>
      </c>
      <c r="T20" s="456"/>
      <c r="U20" s="456"/>
      <c r="V20" s="456"/>
      <c r="W20" s="456"/>
      <c r="X20" s="456"/>
      <c r="Y20" s="456"/>
      <c r="Z20" s="456"/>
      <c r="AA20" s="469"/>
      <c r="AB20" s="455" t="s">
        <v>40</v>
      </c>
      <c r="AC20" s="456"/>
      <c r="AD20" s="456"/>
      <c r="AE20" s="456"/>
      <c r="AF20" s="456"/>
      <c r="AG20" s="457"/>
    </row>
    <row r="21" spans="1:35" ht="16.149999999999999" customHeight="1">
      <c r="A21" s="17"/>
      <c r="B21" s="40" t="s">
        <v>158</v>
      </c>
      <c r="C21" s="39" t="s">
        <v>127</v>
      </c>
      <c r="D21" s="454" t="str">
        <f>IF('別添_計画書（病院及び有床診療所）'!E18=0,"",'別添_計画書（病院及び有床診療所）'!E18)</f>
        <v/>
      </c>
      <c r="E21" s="454"/>
      <c r="F21" s="15" t="s">
        <v>128</v>
      </c>
      <c r="G21" s="454" t="str">
        <f>IF('別添_計画書（病院及び有床診療所）'!H18=0,"",'別添_計画書（病院及び有床診療所）'!H18)</f>
        <v/>
      </c>
      <c r="H21" s="454"/>
      <c r="I21" s="15" t="s">
        <v>129</v>
      </c>
      <c r="J21" s="15" t="s">
        <v>159</v>
      </c>
      <c r="K21" s="15" t="s">
        <v>160</v>
      </c>
      <c r="L21" s="15"/>
      <c r="M21" s="435"/>
      <c r="N21" s="435"/>
      <c r="O21" s="26" t="s">
        <v>128</v>
      </c>
      <c r="P21" s="435"/>
      <c r="Q21" s="435"/>
      <c r="R21" s="41" t="s">
        <v>129</v>
      </c>
      <c r="S21" s="39"/>
      <c r="T21" s="408" t="str">
        <f>'別添_計画書（病院及び有床診療所）'!P28</f>
        <v>算定不可</v>
      </c>
      <c r="U21" s="408"/>
      <c r="V21" s="408"/>
      <c r="W21" s="408"/>
      <c r="X21" s="408"/>
      <c r="Y21" s="408"/>
      <c r="Z21" s="408"/>
      <c r="AA21" s="15"/>
      <c r="AB21" s="42"/>
      <c r="AC21" s="409" t="str">
        <f>IFERROR(IF(T21="","-",VLOOKUP(T21,'リスト（入院）'!C:D,2,FALSE)),"-")</f>
        <v>-</v>
      </c>
      <c r="AD21" s="409"/>
      <c r="AE21" s="409"/>
      <c r="AF21" s="409"/>
      <c r="AG21" s="7" t="s">
        <v>137</v>
      </c>
    </row>
    <row r="22" spans="1:35" ht="16.149999999999999" customHeight="1">
      <c r="A22" s="17"/>
      <c r="B22" s="40" t="s">
        <v>162</v>
      </c>
      <c r="C22" s="39" t="s">
        <v>127</v>
      </c>
      <c r="D22" s="435"/>
      <c r="E22" s="435"/>
      <c r="F22" s="15" t="s">
        <v>128</v>
      </c>
      <c r="G22" s="435"/>
      <c r="H22" s="435"/>
      <c r="I22" s="15" t="s">
        <v>129</v>
      </c>
      <c r="J22" s="15" t="s">
        <v>159</v>
      </c>
      <c r="K22" s="15" t="s">
        <v>160</v>
      </c>
      <c r="L22" s="15"/>
      <c r="M22" s="435"/>
      <c r="N22" s="435"/>
      <c r="O22" s="26" t="s">
        <v>128</v>
      </c>
      <c r="P22" s="435"/>
      <c r="Q22" s="435"/>
      <c r="R22" s="41" t="s">
        <v>129</v>
      </c>
      <c r="S22" s="39"/>
      <c r="T22" s="467"/>
      <c r="U22" s="467"/>
      <c r="V22" s="467"/>
      <c r="W22" s="467"/>
      <c r="X22" s="467"/>
      <c r="Y22" s="467"/>
      <c r="Z22" s="467"/>
      <c r="AA22" s="15"/>
      <c r="AB22" s="42"/>
      <c r="AC22" s="409" t="str">
        <f>IFERROR(IF(T22="","",VLOOKUP(T22,'リスト（入院）'!C:D,2,FALSE)),"")</f>
        <v/>
      </c>
      <c r="AD22" s="409"/>
      <c r="AE22" s="409"/>
      <c r="AF22" s="409"/>
      <c r="AG22" s="7" t="s">
        <v>137</v>
      </c>
    </row>
    <row r="23" spans="1:35" ht="16.149999999999999" customHeight="1">
      <c r="A23" s="17"/>
      <c r="B23" s="40" t="s">
        <v>163</v>
      </c>
      <c r="C23" s="39" t="s">
        <v>127</v>
      </c>
      <c r="D23" s="435"/>
      <c r="E23" s="435"/>
      <c r="F23" s="15" t="s">
        <v>128</v>
      </c>
      <c r="G23" s="435"/>
      <c r="H23" s="435"/>
      <c r="I23" s="15" t="s">
        <v>129</v>
      </c>
      <c r="J23" s="15" t="s">
        <v>159</v>
      </c>
      <c r="K23" s="15" t="s">
        <v>160</v>
      </c>
      <c r="L23" s="15"/>
      <c r="M23" s="435"/>
      <c r="N23" s="435"/>
      <c r="O23" s="26" t="s">
        <v>128</v>
      </c>
      <c r="P23" s="435"/>
      <c r="Q23" s="435"/>
      <c r="R23" s="41" t="s">
        <v>129</v>
      </c>
      <c r="S23" s="39"/>
      <c r="T23" s="467"/>
      <c r="U23" s="467"/>
      <c r="V23" s="467"/>
      <c r="W23" s="467"/>
      <c r="X23" s="467"/>
      <c r="Y23" s="467"/>
      <c r="Z23" s="467"/>
      <c r="AA23" s="15"/>
      <c r="AB23" s="42"/>
      <c r="AC23" s="409" t="str">
        <f>IFERROR(IF(T23="","",VLOOKUP(T23,'リスト（入院）'!C:D,2,FALSE)),"")</f>
        <v/>
      </c>
      <c r="AD23" s="409"/>
      <c r="AE23" s="409"/>
      <c r="AF23" s="409"/>
      <c r="AG23" s="7" t="s">
        <v>137</v>
      </c>
    </row>
    <row r="24" spans="1:35" ht="16.149999999999999" customHeight="1">
      <c r="A24" s="17"/>
      <c r="B24" s="153" t="s">
        <v>164</v>
      </c>
      <c r="C24" s="39" t="s">
        <v>127</v>
      </c>
      <c r="D24" s="435"/>
      <c r="E24" s="435"/>
      <c r="F24" s="15" t="s">
        <v>128</v>
      </c>
      <c r="G24" s="435"/>
      <c r="H24" s="435"/>
      <c r="I24" s="15" t="s">
        <v>129</v>
      </c>
      <c r="J24" s="15" t="s">
        <v>159</v>
      </c>
      <c r="K24" s="15" t="s">
        <v>160</v>
      </c>
      <c r="L24" s="15"/>
      <c r="M24" s="435"/>
      <c r="N24" s="435"/>
      <c r="O24" s="26" t="s">
        <v>128</v>
      </c>
      <c r="P24" s="435"/>
      <c r="Q24" s="435"/>
      <c r="R24" s="41" t="s">
        <v>129</v>
      </c>
      <c r="S24" s="39"/>
      <c r="T24" s="467"/>
      <c r="U24" s="467"/>
      <c r="V24" s="467"/>
      <c r="W24" s="467"/>
      <c r="X24" s="467"/>
      <c r="Y24" s="467"/>
      <c r="Z24" s="467"/>
      <c r="AA24" s="15"/>
      <c r="AB24" s="42"/>
      <c r="AC24" s="409" t="str">
        <f>IFERROR(IF(T24="","",VLOOKUP(T24,'リスト（入院）'!C:D,2,FALSE)),"")</f>
        <v/>
      </c>
      <c r="AD24" s="409"/>
      <c r="AE24" s="409"/>
      <c r="AF24" s="409"/>
      <c r="AG24" s="7" t="s">
        <v>137</v>
      </c>
    </row>
    <row r="25" spans="1:35" ht="16.149999999999999" customHeight="1">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465"/>
      <c r="AD25" s="465"/>
      <c r="AE25" s="465"/>
      <c r="AF25" s="465"/>
      <c r="AG25" s="7"/>
    </row>
    <row r="26" spans="1:35" ht="16.149999999999999" customHeight="1">
      <c r="A26" s="17"/>
      <c r="B26" s="458" t="s">
        <v>156</v>
      </c>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5" t="s">
        <v>165</v>
      </c>
      <c r="AC26" s="456"/>
      <c r="AD26" s="456"/>
      <c r="AE26" s="456"/>
      <c r="AF26" s="456"/>
      <c r="AG26" s="457"/>
    </row>
    <row r="27" spans="1:35" ht="16.149999999999999" customHeight="1">
      <c r="A27" s="17"/>
      <c r="B27" s="40" t="s">
        <v>158</v>
      </c>
      <c r="C27" s="39" t="s">
        <v>127</v>
      </c>
      <c r="D27" s="454" t="str">
        <f>IF(D21="","",D21)</f>
        <v/>
      </c>
      <c r="E27" s="454"/>
      <c r="F27" s="15" t="s">
        <v>128</v>
      </c>
      <c r="G27" s="454" t="str">
        <f>IF(G21="","",G21)</f>
        <v/>
      </c>
      <c r="H27" s="454"/>
      <c r="I27" s="15" t="s">
        <v>129</v>
      </c>
      <c r="J27" s="15" t="s">
        <v>159</v>
      </c>
      <c r="K27" s="15" t="s">
        <v>160</v>
      </c>
      <c r="L27" s="15"/>
      <c r="M27" s="454" t="str">
        <f>IF(M21="","",M21)</f>
        <v/>
      </c>
      <c r="N27" s="454"/>
      <c r="O27" s="26" t="s">
        <v>128</v>
      </c>
      <c r="P27" s="454" t="str">
        <f>IF(P21="","",P21)</f>
        <v/>
      </c>
      <c r="Q27" s="454"/>
      <c r="R27" s="26" t="s">
        <v>129</v>
      </c>
      <c r="S27" s="151"/>
      <c r="T27" s="151"/>
      <c r="U27" s="151"/>
      <c r="V27" s="151"/>
      <c r="W27" s="151"/>
      <c r="X27" s="151"/>
      <c r="Y27" s="151"/>
      <c r="Z27" s="151"/>
      <c r="AA27" s="154"/>
      <c r="AB27" s="42"/>
      <c r="AC27" s="368"/>
      <c r="AD27" s="368"/>
      <c r="AE27" s="368"/>
      <c r="AF27" s="368"/>
      <c r="AG27" s="7" t="s">
        <v>139</v>
      </c>
    </row>
    <row r="28" spans="1:35" ht="16.149999999999999" customHeight="1">
      <c r="A28" s="17"/>
      <c r="B28" s="40" t="s">
        <v>162</v>
      </c>
      <c r="C28" s="39" t="s">
        <v>127</v>
      </c>
      <c r="D28" s="454" t="str">
        <f>IF(D22="","",D22)</f>
        <v/>
      </c>
      <c r="E28" s="454"/>
      <c r="F28" s="15" t="s">
        <v>128</v>
      </c>
      <c r="G28" s="454" t="str">
        <f>IF(G22="","",G22)</f>
        <v/>
      </c>
      <c r="H28" s="454"/>
      <c r="I28" s="15" t="s">
        <v>129</v>
      </c>
      <c r="J28" s="15" t="s">
        <v>159</v>
      </c>
      <c r="K28" s="15" t="s">
        <v>160</v>
      </c>
      <c r="L28" s="15"/>
      <c r="M28" s="454" t="str">
        <f>IF(M22="","",M22)</f>
        <v/>
      </c>
      <c r="N28" s="454"/>
      <c r="O28" s="26" t="s">
        <v>128</v>
      </c>
      <c r="P28" s="454" t="str">
        <f>IF(P22="","",P22)</f>
        <v/>
      </c>
      <c r="Q28" s="454"/>
      <c r="R28" s="26" t="s">
        <v>129</v>
      </c>
      <c r="S28" s="151"/>
      <c r="T28" s="151"/>
      <c r="U28" s="151"/>
      <c r="V28" s="151"/>
      <c r="W28" s="151"/>
      <c r="X28" s="151"/>
      <c r="Y28" s="151"/>
      <c r="Z28" s="151"/>
      <c r="AA28" s="154"/>
      <c r="AB28" s="42"/>
      <c r="AC28" s="368"/>
      <c r="AD28" s="368"/>
      <c r="AE28" s="368"/>
      <c r="AF28" s="368"/>
      <c r="AG28" s="7" t="s">
        <v>139</v>
      </c>
    </row>
    <row r="29" spans="1:35" ht="16.149999999999999" customHeight="1">
      <c r="A29" s="17"/>
      <c r="B29" s="40" t="s">
        <v>163</v>
      </c>
      <c r="C29" s="39" t="s">
        <v>127</v>
      </c>
      <c r="D29" s="454" t="str">
        <f>IF(D23="","",D23)</f>
        <v/>
      </c>
      <c r="E29" s="454"/>
      <c r="F29" s="15" t="s">
        <v>128</v>
      </c>
      <c r="G29" s="454" t="str">
        <f>IF(G23="","",G23)</f>
        <v/>
      </c>
      <c r="H29" s="454"/>
      <c r="I29" s="15" t="s">
        <v>129</v>
      </c>
      <c r="J29" s="15" t="s">
        <v>159</v>
      </c>
      <c r="K29" s="15" t="s">
        <v>160</v>
      </c>
      <c r="L29" s="15"/>
      <c r="M29" s="454" t="str">
        <f>IF(M23="","",M23)</f>
        <v/>
      </c>
      <c r="N29" s="454"/>
      <c r="O29" s="26" t="s">
        <v>128</v>
      </c>
      <c r="P29" s="454" t="str">
        <f>IF(P23="","",P23)</f>
        <v/>
      </c>
      <c r="Q29" s="454"/>
      <c r="R29" s="26" t="s">
        <v>129</v>
      </c>
      <c r="S29" s="151"/>
      <c r="T29" s="151"/>
      <c r="U29" s="151"/>
      <c r="V29" s="151"/>
      <c r="W29" s="151"/>
      <c r="X29" s="151"/>
      <c r="Y29" s="151"/>
      <c r="Z29" s="151"/>
      <c r="AA29" s="154"/>
      <c r="AB29" s="42"/>
      <c r="AC29" s="368"/>
      <c r="AD29" s="368"/>
      <c r="AE29" s="368"/>
      <c r="AF29" s="368"/>
      <c r="AG29" s="7" t="s">
        <v>139</v>
      </c>
    </row>
    <row r="30" spans="1:35" ht="16.149999999999999" customHeight="1">
      <c r="A30" s="43"/>
      <c r="B30" s="153" t="s">
        <v>164</v>
      </c>
      <c r="C30" s="39" t="s">
        <v>127</v>
      </c>
      <c r="D30" s="454" t="str">
        <f>IF(D24="","",D24)</f>
        <v/>
      </c>
      <c r="E30" s="454"/>
      <c r="F30" s="15" t="s">
        <v>128</v>
      </c>
      <c r="G30" s="454" t="str">
        <f>IF(G24="","",G24)</f>
        <v/>
      </c>
      <c r="H30" s="454"/>
      <c r="I30" s="15" t="s">
        <v>129</v>
      </c>
      <c r="J30" s="15" t="s">
        <v>159</v>
      </c>
      <c r="K30" s="15" t="s">
        <v>160</v>
      </c>
      <c r="L30" s="15"/>
      <c r="M30" s="454" t="str">
        <f>IF(M24="","",M24)</f>
        <v/>
      </c>
      <c r="N30" s="454"/>
      <c r="O30" s="26" t="s">
        <v>128</v>
      </c>
      <c r="P30" s="454" t="str">
        <f>IF(P24="","",P24)</f>
        <v/>
      </c>
      <c r="Q30" s="454"/>
      <c r="R30" s="26" t="s">
        <v>129</v>
      </c>
      <c r="S30" s="151"/>
      <c r="T30" s="26"/>
      <c r="U30" s="26"/>
      <c r="V30" s="26"/>
      <c r="W30" s="26"/>
      <c r="X30" s="26"/>
      <c r="Y30" s="26"/>
      <c r="Z30" s="26"/>
      <c r="AA30" s="26"/>
      <c r="AB30" s="42"/>
      <c r="AC30" s="368"/>
      <c r="AD30" s="368"/>
      <c r="AE30" s="368"/>
      <c r="AF30" s="368"/>
      <c r="AG30" s="7" t="s">
        <v>139</v>
      </c>
    </row>
    <row r="31" spans="1:35" ht="16.149999999999999" customHeight="1">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05" t="str">
        <f>IF(AC27="","",SUM(AC27:AF30))</f>
        <v/>
      </c>
      <c r="AD31" s="405"/>
      <c r="AE31" s="405"/>
      <c r="AF31" s="405"/>
      <c r="AG31" s="7" t="s">
        <v>139</v>
      </c>
    </row>
    <row r="32" spans="1:35" ht="16.149999999999999" customHeight="1">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466"/>
      <c r="AD32" s="466"/>
      <c r="AE32" s="466"/>
      <c r="AF32" s="466"/>
      <c r="AG32" s="16"/>
    </row>
    <row r="33" spans="1:43" ht="16.149999999999999" customHeight="1">
      <c r="A33" s="17"/>
      <c r="B33" s="458" t="s">
        <v>156</v>
      </c>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5"/>
      <c r="AB33" s="455" t="s">
        <v>167</v>
      </c>
      <c r="AC33" s="456"/>
      <c r="AD33" s="456"/>
      <c r="AE33" s="456"/>
      <c r="AF33" s="456"/>
      <c r="AG33" s="457"/>
    </row>
    <row r="34" spans="1:43" ht="16.149999999999999" customHeight="1">
      <c r="A34" s="17"/>
      <c r="B34" s="40" t="s">
        <v>158</v>
      </c>
      <c r="C34" s="39" t="s">
        <v>127</v>
      </c>
      <c r="D34" s="454" t="str">
        <f>IF(D21="","",D21)</f>
        <v/>
      </c>
      <c r="E34" s="454"/>
      <c r="F34" s="15" t="s">
        <v>128</v>
      </c>
      <c r="G34" s="454" t="str">
        <f>IF(G21="","",G21)</f>
        <v/>
      </c>
      <c r="H34" s="454"/>
      <c r="I34" s="15" t="s">
        <v>129</v>
      </c>
      <c r="J34" s="15" t="s">
        <v>159</v>
      </c>
      <c r="K34" s="15" t="s">
        <v>160</v>
      </c>
      <c r="L34" s="15"/>
      <c r="M34" s="454" t="str">
        <f>IF(M21="","",M21)</f>
        <v/>
      </c>
      <c r="N34" s="454"/>
      <c r="O34" s="26" t="s">
        <v>128</v>
      </c>
      <c r="P34" s="454" t="str">
        <f>IF(P21="","",P21)</f>
        <v/>
      </c>
      <c r="Q34" s="454"/>
      <c r="R34" s="26" t="s">
        <v>129</v>
      </c>
      <c r="S34" s="151"/>
      <c r="T34" s="151"/>
      <c r="U34" s="151"/>
      <c r="V34" s="151"/>
      <c r="W34" s="151"/>
      <c r="X34" s="151"/>
      <c r="Y34" s="151"/>
      <c r="Z34" s="151"/>
      <c r="AA34" s="151"/>
      <c r="AB34" s="42"/>
      <c r="AC34" s="405" t="str">
        <f>IFERROR(AC21*AC27*10,"")</f>
        <v/>
      </c>
      <c r="AD34" s="405"/>
      <c r="AE34" s="405"/>
      <c r="AF34" s="405"/>
      <c r="AG34" s="7" t="s">
        <v>132</v>
      </c>
    </row>
    <row r="35" spans="1:43" ht="16.149999999999999" customHeight="1">
      <c r="A35" s="17"/>
      <c r="B35" s="40" t="s">
        <v>162</v>
      </c>
      <c r="C35" s="39" t="s">
        <v>127</v>
      </c>
      <c r="D35" s="454" t="str">
        <f>IF(D22="","",D22)</f>
        <v/>
      </c>
      <c r="E35" s="454"/>
      <c r="F35" s="15" t="s">
        <v>128</v>
      </c>
      <c r="G35" s="454" t="str">
        <f>IF(G22="","",G22)</f>
        <v/>
      </c>
      <c r="H35" s="454"/>
      <c r="I35" s="15" t="s">
        <v>129</v>
      </c>
      <c r="J35" s="15" t="s">
        <v>159</v>
      </c>
      <c r="K35" s="15" t="s">
        <v>160</v>
      </c>
      <c r="L35" s="15"/>
      <c r="M35" s="454" t="str">
        <f>IF(M22="","",M22)</f>
        <v/>
      </c>
      <c r="N35" s="454"/>
      <c r="O35" s="26" t="s">
        <v>128</v>
      </c>
      <c r="P35" s="454" t="str">
        <f>IF(P22="","",P22)</f>
        <v/>
      </c>
      <c r="Q35" s="454"/>
      <c r="R35" s="26" t="s">
        <v>129</v>
      </c>
      <c r="S35" s="151"/>
      <c r="T35" s="151"/>
      <c r="U35" s="151"/>
      <c r="V35" s="151"/>
      <c r="W35" s="151"/>
      <c r="X35" s="151"/>
      <c r="Y35" s="151"/>
      <c r="Z35" s="151"/>
      <c r="AA35" s="151"/>
      <c r="AB35" s="42"/>
      <c r="AC35" s="405" t="str">
        <f>IFERROR(AC22*AC28*10,"")</f>
        <v/>
      </c>
      <c r="AD35" s="405"/>
      <c r="AE35" s="405"/>
      <c r="AF35" s="405"/>
      <c r="AG35" s="7" t="s">
        <v>132</v>
      </c>
    </row>
    <row r="36" spans="1:43" ht="16.149999999999999" customHeight="1">
      <c r="A36" s="17"/>
      <c r="B36" s="40" t="s">
        <v>163</v>
      </c>
      <c r="C36" s="39" t="s">
        <v>127</v>
      </c>
      <c r="D36" s="454" t="str">
        <f>IF(D23="","",D23)</f>
        <v/>
      </c>
      <c r="E36" s="454"/>
      <c r="F36" s="15" t="s">
        <v>128</v>
      </c>
      <c r="G36" s="454" t="str">
        <f>IF(G23="","",G23)</f>
        <v/>
      </c>
      <c r="H36" s="454"/>
      <c r="I36" s="15" t="s">
        <v>129</v>
      </c>
      <c r="J36" s="15" t="s">
        <v>159</v>
      </c>
      <c r="K36" s="15" t="s">
        <v>160</v>
      </c>
      <c r="L36" s="15"/>
      <c r="M36" s="454" t="str">
        <f>IF(M23="","",M23)</f>
        <v/>
      </c>
      <c r="N36" s="454"/>
      <c r="O36" s="26" t="s">
        <v>128</v>
      </c>
      <c r="P36" s="454" t="str">
        <f>IF(P23="","",P23)</f>
        <v/>
      </c>
      <c r="Q36" s="454"/>
      <c r="R36" s="26" t="s">
        <v>129</v>
      </c>
      <c r="S36" s="151"/>
      <c r="T36" s="151"/>
      <c r="U36" s="151"/>
      <c r="V36" s="151"/>
      <c r="W36" s="151"/>
      <c r="X36" s="151"/>
      <c r="Y36" s="151"/>
      <c r="Z36" s="151"/>
      <c r="AA36" s="151"/>
      <c r="AB36" s="42"/>
      <c r="AC36" s="405" t="str">
        <f>IFERROR(AC23*AC29*10,"")</f>
        <v/>
      </c>
      <c r="AD36" s="405"/>
      <c r="AE36" s="405"/>
      <c r="AF36" s="405"/>
      <c r="AG36" s="7" t="s">
        <v>132</v>
      </c>
    </row>
    <row r="37" spans="1:43" ht="16.149999999999999" customHeight="1">
      <c r="A37" s="17"/>
      <c r="B37" s="45" t="s">
        <v>164</v>
      </c>
      <c r="C37" s="42" t="s">
        <v>127</v>
      </c>
      <c r="D37" s="454" t="str">
        <f>IF(D24="","",D24)</f>
        <v/>
      </c>
      <c r="E37" s="454"/>
      <c r="F37" s="15" t="s">
        <v>128</v>
      </c>
      <c r="G37" s="454" t="str">
        <f>IF(G24="","",G24)</f>
        <v/>
      </c>
      <c r="H37" s="454"/>
      <c r="I37" s="15" t="s">
        <v>129</v>
      </c>
      <c r="J37" s="15" t="s">
        <v>159</v>
      </c>
      <c r="K37" s="15" t="s">
        <v>160</v>
      </c>
      <c r="L37" s="15"/>
      <c r="M37" s="454" t="str">
        <f>IF(M24="","",M24)</f>
        <v/>
      </c>
      <c r="N37" s="454"/>
      <c r="O37" s="26" t="s">
        <v>128</v>
      </c>
      <c r="P37" s="454" t="str">
        <f>IF(P24="","",P24)</f>
        <v/>
      </c>
      <c r="Q37" s="454"/>
      <c r="R37" s="26" t="s">
        <v>129</v>
      </c>
      <c r="S37" s="151"/>
      <c r="T37" s="26"/>
      <c r="U37" s="26"/>
      <c r="V37" s="26"/>
      <c r="W37" s="26"/>
      <c r="X37" s="26"/>
      <c r="Y37" s="26"/>
      <c r="Z37" s="26"/>
      <c r="AA37" s="26"/>
      <c r="AB37" s="42"/>
      <c r="AC37" s="405" t="str">
        <f>IFERROR(AC24*AC30*10,"")</f>
        <v/>
      </c>
      <c r="AD37" s="405"/>
      <c r="AE37" s="405"/>
      <c r="AF37" s="405"/>
      <c r="AG37" s="7" t="s">
        <v>132</v>
      </c>
    </row>
    <row r="38" spans="1:43" s="59" customFormat="1" ht="16.149999999999999" customHeight="1">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437"/>
      <c r="AD38" s="437"/>
      <c r="AE38" s="437"/>
      <c r="AF38" s="437"/>
      <c r="AG38" s="58" t="s">
        <v>132</v>
      </c>
      <c r="AH38" s="328"/>
      <c r="AI38" s="328"/>
      <c r="AJ38" s="328"/>
      <c r="AK38" s="328"/>
      <c r="AL38" s="328"/>
      <c r="AM38" s="328"/>
      <c r="AN38" s="328"/>
      <c r="AO38" s="328"/>
      <c r="AP38" s="328"/>
      <c r="AQ38" s="328"/>
    </row>
    <row r="39" spans="1:43" s="59" customFormat="1" ht="16.149999999999999" customHeight="1">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437"/>
      <c r="AD39" s="437"/>
      <c r="AE39" s="437"/>
      <c r="AF39" s="437"/>
      <c r="AG39" s="58" t="s">
        <v>132</v>
      </c>
      <c r="AH39" s="328"/>
      <c r="AI39" s="328"/>
      <c r="AJ39" s="328"/>
      <c r="AK39" s="328"/>
      <c r="AL39" s="328"/>
      <c r="AM39" s="328"/>
      <c r="AN39" s="328"/>
      <c r="AO39" s="328"/>
      <c r="AP39" s="328"/>
      <c r="AQ39" s="328"/>
    </row>
    <row r="40" spans="1:43" ht="16.149999999999999" customHeight="1" thickBot="1">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461" t="str">
        <f>IF(AC34="","",SUM(AC34:AF37)-AC38+AC39)</f>
        <v/>
      </c>
      <c r="AD40" s="461"/>
      <c r="AE40" s="461"/>
      <c r="AF40" s="461"/>
      <c r="AG40" s="10" t="s">
        <v>132</v>
      </c>
    </row>
    <row r="41" spans="1:43" ht="15.6"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04"/>
      <c r="AC43" s="404"/>
      <c r="AD43" s="404"/>
      <c r="AE43" s="404"/>
      <c r="AF43" s="404"/>
      <c r="AG43" s="13" t="s">
        <v>132</v>
      </c>
    </row>
    <row r="44" spans="1:43" ht="16.149999999999999" customHeight="1">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437"/>
      <c r="AC44" s="437"/>
      <c r="AD44" s="437"/>
      <c r="AE44" s="437"/>
      <c r="AF44" s="437"/>
      <c r="AG44" s="25" t="s">
        <v>132</v>
      </c>
    </row>
    <row r="45" spans="1:43" ht="16.149999999999999" customHeight="1">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9" t="str">
        <f>AC40</f>
        <v/>
      </c>
      <c r="AC45" s="459"/>
      <c r="AD45" s="459"/>
      <c r="AE45" s="459"/>
      <c r="AF45" s="459"/>
      <c r="AG45" s="25" t="s">
        <v>132</v>
      </c>
    </row>
    <row r="46" spans="1:43" s="59" customFormat="1" ht="16.149999999999999" customHeight="1">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460"/>
      <c r="AC46" s="460"/>
      <c r="AD46" s="460"/>
      <c r="AE46" s="460"/>
      <c r="AF46" s="460"/>
      <c r="AG46" s="58" t="s">
        <v>132</v>
      </c>
      <c r="AH46" s="328"/>
      <c r="AI46" s="328"/>
      <c r="AJ46" s="328"/>
      <c r="AK46" s="328"/>
      <c r="AL46" s="328"/>
      <c r="AM46" s="328"/>
      <c r="AN46" s="328"/>
      <c r="AO46" s="328"/>
      <c r="AP46" s="328"/>
      <c r="AQ46" s="328"/>
    </row>
    <row r="47" spans="1:43" s="59" customFormat="1" ht="16.149999999999999" customHeight="1">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460"/>
      <c r="AC47" s="460"/>
      <c r="AD47" s="460"/>
      <c r="AE47" s="460"/>
      <c r="AF47" s="460"/>
      <c r="AG47" s="58" t="s">
        <v>132</v>
      </c>
      <c r="AH47" s="328"/>
      <c r="AI47" s="328"/>
      <c r="AJ47" s="328"/>
      <c r="AK47" s="328"/>
      <c r="AL47" s="328"/>
      <c r="AM47" s="328"/>
      <c r="AN47" s="328"/>
      <c r="AO47" s="328"/>
      <c r="AP47" s="328"/>
      <c r="AQ47" s="328"/>
    </row>
    <row r="48" spans="1:43" ht="16.149999999999999" customHeight="1">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02"/>
      <c r="AC48" s="402"/>
      <c r="AD48" s="402"/>
      <c r="AE48" s="402"/>
      <c r="AF48" s="402"/>
      <c r="AG48" s="25" t="s">
        <v>132</v>
      </c>
    </row>
    <row r="49" spans="1:34" ht="16.149999999999999" customHeight="1">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02"/>
      <c r="AC49" s="402"/>
      <c r="AD49" s="402"/>
      <c r="AE49" s="402"/>
      <c r="AF49" s="402"/>
      <c r="AG49" s="25" t="s">
        <v>132</v>
      </c>
    </row>
    <row r="50" spans="1:34" ht="16.149999999999999" customHeight="1">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440">
        <f>AB43-SUM(AB44:AF49)</f>
        <v>0</v>
      </c>
      <c r="AC50" s="440"/>
      <c r="AD50" s="440"/>
      <c r="AE50" s="440"/>
      <c r="AF50" s="440"/>
      <c r="AG50" s="25" t="s">
        <v>132</v>
      </c>
    </row>
    <row r="51" spans="1:34" ht="16.149999999999999" customHeight="1" thickBot="1">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447"/>
      <c r="AC51" s="447"/>
      <c r="AD51" s="447"/>
      <c r="AE51" s="447"/>
      <c r="AF51" s="447"/>
      <c r="AG51" s="112"/>
      <c r="AH51" s="276" t="b">
        <v>0</v>
      </c>
    </row>
    <row r="52" spans="1:34" ht="16.149999999999999"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448" t="str">
        <f>IF(AH51=TRUE,"問題なし","問題あり")</f>
        <v>問題あり</v>
      </c>
      <c r="AC52" s="448"/>
      <c r="AD52" s="448"/>
      <c r="AE52" s="448"/>
      <c r="AF52" s="448"/>
      <c r="AG52" s="3"/>
    </row>
    <row r="53" spans="1:34" ht="16.149999999999999" customHeight="1">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436">
        <f>+'別添_計画書（病院及び有床診療所）'!AB52</f>
        <v>0</v>
      </c>
      <c r="AC64" s="436"/>
      <c r="AD64" s="436"/>
      <c r="AE64" s="436"/>
      <c r="AF64" s="436"/>
      <c r="AG64" s="88" t="s">
        <v>141</v>
      </c>
    </row>
    <row r="65" spans="1:33" ht="16.149999999999999" customHeight="1">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05">
        <f>+'別添_計画書（病院及び有床診療所）'!AB53</f>
        <v>0</v>
      </c>
      <c r="AC65" s="405"/>
      <c r="AD65" s="405"/>
      <c r="AE65" s="405"/>
      <c r="AF65" s="405"/>
      <c r="AG65" s="163" t="s">
        <v>132</v>
      </c>
    </row>
    <row r="66" spans="1:33" ht="16.149999999999999" customHeight="1">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372"/>
      <c r="AC66" s="372"/>
      <c r="AD66" s="372"/>
      <c r="AE66" s="372"/>
      <c r="AF66" s="372"/>
      <c r="AG66" s="289" t="s">
        <v>132</v>
      </c>
    </row>
    <row r="67" spans="1:33" ht="16.149999999999999" customHeight="1">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373">
        <f>AB66-AB65</f>
        <v>0</v>
      </c>
      <c r="AC67" s="373"/>
      <c r="AD67" s="373"/>
      <c r="AE67" s="373"/>
      <c r="AF67" s="373"/>
      <c r="AG67" s="289" t="s">
        <v>132</v>
      </c>
    </row>
    <row r="68" spans="1:33" ht="16.149999999999999" customHeight="1">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437"/>
      <c r="AC68" s="437"/>
      <c r="AD68" s="437"/>
      <c r="AE68" s="437"/>
      <c r="AF68" s="437"/>
      <c r="AG68" s="168" t="s">
        <v>132</v>
      </c>
    </row>
    <row r="69" spans="1:33" ht="16.149999999999999" customHeight="1" thickBot="1">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438"/>
      <c r="AC69" s="438"/>
      <c r="AD69" s="438"/>
      <c r="AE69" s="438"/>
      <c r="AF69" s="438"/>
      <c r="AG69" s="168" t="s">
        <v>142</v>
      </c>
    </row>
    <row r="70" spans="1:33" ht="16.149999999999999" customHeight="1" thickTop="1" thickBot="1">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439" t="e">
        <f>AB69/AB65*100</f>
        <v>#DIV/0!</v>
      </c>
      <c r="AC70" s="439"/>
      <c r="AD70" s="439"/>
      <c r="AE70" s="439"/>
      <c r="AF70" s="439"/>
      <c r="AG70" s="169" t="s">
        <v>143</v>
      </c>
    </row>
    <row r="71" spans="1:33" ht="16.149999999999999" customHeight="1">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367"/>
      <c r="AB72" s="367"/>
      <c r="AC72" s="367"/>
      <c r="AD72" s="367"/>
      <c r="AE72" s="367"/>
      <c r="AF72" s="367"/>
      <c r="AG72" s="367"/>
    </row>
    <row r="73" spans="1:33" ht="16.149999999999999" customHeight="1">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436">
        <f>+'別添_計画書（病院及び有床診療所）'!AB61</f>
        <v>0</v>
      </c>
      <c r="AC73" s="436"/>
      <c r="AD73" s="436"/>
      <c r="AE73" s="436"/>
      <c r="AF73" s="436"/>
      <c r="AG73" s="88" t="s">
        <v>141</v>
      </c>
    </row>
    <row r="74" spans="1:33" ht="16.149999999999999" customHeight="1">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05">
        <f>+'別添_計画書（病院及び有床診療所）'!AB62</f>
        <v>0</v>
      </c>
      <c r="AC74" s="405"/>
      <c r="AD74" s="405"/>
      <c r="AE74" s="405"/>
      <c r="AF74" s="405"/>
      <c r="AG74" s="163" t="s">
        <v>132</v>
      </c>
    </row>
    <row r="75" spans="1:33" ht="16.149999999999999" customHeight="1">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372"/>
      <c r="AC75" s="372"/>
      <c r="AD75" s="372"/>
      <c r="AE75" s="372"/>
      <c r="AF75" s="372"/>
      <c r="AG75" s="289" t="s">
        <v>132</v>
      </c>
    </row>
    <row r="76" spans="1:33" ht="16.149999999999999" customHeight="1">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373">
        <f>AB75-AB74</f>
        <v>0</v>
      </c>
      <c r="AC76" s="373"/>
      <c r="AD76" s="373"/>
      <c r="AE76" s="373"/>
      <c r="AF76" s="373"/>
      <c r="AG76" s="289" t="s">
        <v>132</v>
      </c>
    </row>
    <row r="77" spans="1:33" ht="16.149999999999999" customHeight="1">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437"/>
      <c r="AC77" s="437"/>
      <c r="AD77" s="437"/>
      <c r="AE77" s="437"/>
      <c r="AF77" s="437"/>
      <c r="AG77" s="168" t="s">
        <v>132</v>
      </c>
    </row>
    <row r="78" spans="1:33" ht="16.149999999999999" customHeight="1" thickBot="1">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438"/>
      <c r="AC78" s="438"/>
      <c r="AD78" s="438"/>
      <c r="AE78" s="438"/>
      <c r="AF78" s="438"/>
      <c r="AG78" s="168" t="s">
        <v>142</v>
      </c>
    </row>
    <row r="79" spans="1:33" ht="16.350000000000001" customHeight="1" thickTop="1" thickBot="1">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439" t="e">
        <f>AB78/AB74*100</f>
        <v>#DIV/0!</v>
      </c>
      <c r="AC79" s="439"/>
      <c r="AD79" s="439"/>
      <c r="AE79" s="439"/>
      <c r="AF79" s="439"/>
      <c r="AG79" s="169" t="s">
        <v>143</v>
      </c>
    </row>
    <row r="80" spans="1:33" ht="16.350000000000001" customHeight="1"/>
    <row r="81" spans="1:33" ht="16.149999999999999" customHeight="1" thickBot="1">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367"/>
      <c r="AB81" s="367"/>
      <c r="AC81" s="367"/>
      <c r="AD81" s="367"/>
      <c r="AE81" s="367"/>
      <c r="AF81" s="367"/>
      <c r="AG81" s="367"/>
    </row>
    <row r="82" spans="1:33" ht="16.149999999999999" customHeight="1">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453">
        <f>+'別添_計画書（病院及び有床診療所）'!AB70</f>
        <v>0</v>
      </c>
      <c r="AC82" s="453"/>
      <c r="AD82" s="453"/>
      <c r="AE82" s="453"/>
      <c r="AF82" s="453"/>
      <c r="AG82" s="88" t="s">
        <v>141</v>
      </c>
    </row>
    <row r="83" spans="1:33" ht="16.149999999999999" customHeight="1">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452">
        <f>+'別添_計画書（病院及び有床診療所）'!AB71</f>
        <v>0</v>
      </c>
      <c r="AC83" s="452"/>
      <c r="AD83" s="452"/>
      <c r="AE83" s="452"/>
      <c r="AF83" s="452"/>
      <c r="AG83" s="163" t="s">
        <v>132</v>
      </c>
    </row>
    <row r="84" spans="1:33" ht="16.149999999999999" customHeight="1">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372"/>
      <c r="AC84" s="372"/>
      <c r="AD84" s="372"/>
      <c r="AE84" s="372"/>
      <c r="AF84" s="372"/>
      <c r="AG84" s="289" t="s">
        <v>132</v>
      </c>
    </row>
    <row r="85" spans="1:33" ht="16.149999999999999" customHeight="1">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373">
        <f>AB84-AB83</f>
        <v>0</v>
      </c>
      <c r="AC85" s="373"/>
      <c r="AD85" s="373"/>
      <c r="AE85" s="373"/>
      <c r="AF85" s="373"/>
      <c r="AG85" s="289" t="s">
        <v>132</v>
      </c>
    </row>
    <row r="86" spans="1:33" ht="16.149999999999999" customHeight="1">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437"/>
      <c r="AC86" s="437"/>
      <c r="AD86" s="437"/>
      <c r="AE86" s="437"/>
      <c r="AF86" s="437"/>
      <c r="AG86" s="168" t="s">
        <v>132</v>
      </c>
    </row>
    <row r="87" spans="1:33" ht="16.149999999999999" customHeight="1" thickBot="1">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438"/>
      <c r="AC87" s="438"/>
      <c r="AD87" s="438"/>
      <c r="AE87" s="438"/>
      <c r="AF87" s="438"/>
      <c r="AG87" s="168" t="s">
        <v>142</v>
      </c>
    </row>
    <row r="88" spans="1:33" ht="16.350000000000001" customHeight="1" thickTop="1" thickBot="1">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439" t="e">
        <f>AB87/AB83*100</f>
        <v>#DIV/0!</v>
      </c>
      <c r="AC88" s="439"/>
      <c r="AD88" s="439"/>
      <c r="AE88" s="439"/>
      <c r="AF88" s="439"/>
      <c r="AG88" s="169" t="s">
        <v>143</v>
      </c>
    </row>
    <row r="89" spans="1:33" ht="16.350000000000001" customHeight="1"/>
    <row r="90" spans="1:33" ht="16.149999999999999" customHeight="1" thickBot="1">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367"/>
      <c r="AB90" s="367"/>
      <c r="AC90" s="367"/>
      <c r="AD90" s="367"/>
      <c r="AE90" s="367"/>
      <c r="AF90" s="367"/>
      <c r="AG90" s="367"/>
    </row>
    <row r="91" spans="1:33" ht="16.149999999999999" customHeight="1">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453">
        <f>+'別添_計画書（病院及び有床診療所）'!AB79</f>
        <v>0</v>
      </c>
      <c r="AC91" s="453"/>
      <c r="AD91" s="453"/>
      <c r="AE91" s="453"/>
      <c r="AF91" s="453"/>
      <c r="AG91" s="88" t="s">
        <v>141</v>
      </c>
    </row>
    <row r="92" spans="1:33" ht="16.149999999999999" customHeight="1">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452">
        <f>+'別添_計画書（病院及び有床診療所）'!AB80</f>
        <v>0</v>
      </c>
      <c r="AC92" s="452"/>
      <c r="AD92" s="452"/>
      <c r="AE92" s="452"/>
      <c r="AF92" s="452"/>
      <c r="AG92" s="163" t="s">
        <v>132</v>
      </c>
    </row>
    <row r="93" spans="1:33" ht="16.149999999999999" customHeight="1">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372"/>
      <c r="AC93" s="372"/>
      <c r="AD93" s="372"/>
      <c r="AE93" s="372"/>
      <c r="AF93" s="372"/>
      <c r="AG93" s="289" t="s">
        <v>132</v>
      </c>
    </row>
    <row r="94" spans="1:33" ht="16.149999999999999" customHeight="1">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373">
        <f>AB93-AB92</f>
        <v>0</v>
      </c>
      <c r="AC94" s="373"/>
      <c r="AD94" s="373"/>
      <c r="AE94" s="373"/>
      <c r="AF94" s="373"/>
      <c r="AG94" s="289" t="s">
        <v>132</v>
      </c>
    </row>
    <row r="95" spans="1:33" ht="16.149999999999999" customHeight="1">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437"/>
      <c r="AC95" s="437"/>
      <c r="AD95" s="437"/>
      <c r="AE95" s="437"/>
      <c r="AF95" s="437"/>
      <c r="AG95" s="168" t="s">
        <v>132</v>
      </c>
    </row>
    <row r="96" spans="1:33" ht="16.350000000000001" customHeight="1" thickBot="1">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438"/>
      <c r="AC96" s="438"/>
      <c r="AD96" s="438"/>
      <c r="AE96" s="438"/>
      <c r="AF96" s="438"/>
      <c r="AG96" s="168" t="s">
        <v>142</v>
      </c>
    </row>
    <row r="97" spans="1:35" ht="16.350000000000001" customHeight="1" thickTop="1" thickBot="1">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439" t="e">
        <f>AB96/AB92*100</f>
        <v>#DIV/0!</v>
      </c>
      <c r="AC97" s="439"/>
      <c r="AD97" s="439"/>
      <c r="AE97" s="439"/>
      <c r="AF97" s="439"/>
      <c r="AG97" s="169" t="s">
        <v>143</v>
      </c>
    </row>
    <row r="98" spans="1:35" ht="16.350000000000001" customHeight="1">
      <c r="AG98" s="29"/>
      <c r="AH98" s="306"/>
      <c r="AI98" s="306"/>
    </row>
    <row r="99" spans="1:35" ht="16.350000000000001" customHeight="1" thickBot="1">
      <c r="A99" s="374" t="s">
        <v>476</v>
      </c>
      <c r="B99" s="374"/>
      <c r="C99" s="374"/>
      <c r="D99" s="374"/>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13"/>
      <c r="AI99" s="313"/>
    </row>
    <row r="100" spans="1:35" ht="16.350000000000001" customHeight="1">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453">
        <f>+'別添_計画書（病院及び有床診療所）'!AB88</f>
        <v>0</v>
      </c>
      <c r="AC100" s="453"/>
      <c r="AD100" s="453"/>
      <c r="AE100" s="453"/>
      <c r="AF100" s="453"/>
      <c r="AG100" s="88" t="s">
        <v>141</v>
      </c>
      <c r="AH100" s="314"/>
      <c r="AI100" s="314"/>
    </row>
    <row r="101" spans="1:35" ht="16.350000000000001" customHeight="1">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452">
        <f>+'別添_計画書（病院及び有床診療所）'!AB89</f>
        <v>0</v>
      </c>
      <c r="AC101" s="452"/>
      <c r="AD101" s="452"/>
      <c r="AE101" s="452"/>
      <c r="AF101" s="452"/>
      <c r="AG101" s="163" t="s">
        <v>132</v>
      </c>
    </row>
    <row r="102" spans="1:35" ht="16.350000000000001" customHeight="1">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72"/>
      <c r="AC102" s="372"/>
      <c r="AD102" s="372"/>
      <c r="AE102" s="372"/>
      <c r="AF102" s="372"/>
      <c r="AG102" s="289" t="s">
        <v>132</v>
      </c>
    </row>
    <row r="103" spans="1:35" ht="16.350000000000001" customHeight="1">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373">
        <f>AB102-AB101</f>
        <v>0</v>
      </c>
      <c r="AC103" s="373"/>
      <c r="AD103" s="373"/>
      <c r="AE103" s="373"/>
      <c r="AF103" s="373"/>
      <c r="AG103" s="289" t="s">
        <v>132</v>
      </c>
    </row>
    <row r="104" spans="1:35" ht="16.350000000000001" customHeight="1">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437"/>
      <c r="AC104" s="437"/>
      <c r="AD104" s="437"/>
      <c r="AE104" s="437"/>
      <c r="AF104" s="437"/>
      <c r="AG104" s="168" t="s">
        <v>132</v>
      </c>
    </row>
    <row r="105" spans="1:35" ht="16.350000000000001" customHeight="1" thickBot="1">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438"/>
      <c r="AC105" s="438"/>
      <c r="AD105" s="438"/>
      <c r="AE105" s="438"/>
      <c r="AF105" s="438"/>
      <c r="AG105" s="168" t="s">
        <v>142</v>
      </c>
    </row>
    <row r="106" spans="1:35" ht="16.350000000000001" customHeight="1" thickTop="1" thickBot="1">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439" t="e">
        <f>AB105/AB101*100</f>
        <v>#DIV/0!</v>
      </c>
      <c r="AC106" s="439"/>
      <c r="AD106" s="439"/>
      <c r="AE106" s="439"/>
      <c r="AF106" s="439"/>
      <c r="AG106" s="169" t="s">
        <v>143</v>
      </c>
    </row>
    <row r="107" spans="1:35" ht="16.350000000000001" customHeight="1">
      <c r="AG107" s="29"/>
    </row>
    <row r="108" spans="1:35" ht="16.149999999999999" customHeight="1" thickBot="1">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67"/>
      <c r="AB108" s="367"/>
      <c r="AC108" s="367"/>
      <c r="AD108" s="367"/>
      <c r="AE108" s="367"/>
      <c r="AF108" s="367"/>
      <c r="AG108" s="367"/>
    </row>
    <row r="109" spans="1:35" ht="16.149999999999999" customHeight="1">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453">
        <f>+'別添_計画書（病院及び有床診療所）'!AB97</f>
        <v>0</v>
      </c>
      <c r="AC109" s="453"/>
      <c r="AD109" s="453"/>
      <c r="AE109" s="453"/>
      <c r="AF109" s="453"/>
      <c r="AG109" s="88" t="s">
        <v>141</v>
      </c>
    </row>
    <row r="110" spans="1:35" ht="16.149999999999999" customHeight="1">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452">
        <f>+'別添_計画書（病院及び有床診療所）'!AB98</f>
        <v>0</v>
      </c>
      <c r="AC110" s="452"/>
      <c r="AD110" s="452"/>
      <c r="AE110" s="452"/>
      <c r="AF110" s="452"/>
      <c r="AG110" s="163" t="s">
        <v>132</v>
      </c>
    </row>
    <row r="111" spans="1:35" ht="16.149999999999999" customHeight="1">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72"/>
      <c r="AC111" s="372"/>
      <c r="AD111" s="372"/>
      <c r="AE111" s="372"/>
      <c r="AF111" s="372"/>
      <c r="AG111" s="289" t="s">
        <v>132</v>
      </c>
    </row>
    <row r="112" spans="1:35" ht="16.149999999999999" customHeight="1">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373">
        <f>AB111-AB110</f>
        <v>0</v>
      </c>
      <c r="AC112" s="373"/>
      <c r="AD112" s="373"/>
      <c r="AE112" s="373"/>
      <c r="AF112" s="373"/>
      <c r="AG112" s="289" t="s">
        <v>132</v>
      </c>
    </row>
    <row r="113" spans="1:35" ht="16.149999999999999" customHeight="1">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437"/>
      <c r="AC113" s="437"/>
      <c r="AD113" s="437"/>
      <c r="AE113" s="437"/>
      <c r="AF113" s="437"/>
      <c r="AG113" s="168" t="s">
        <v>132</v>
      </c>
    </row>
    <row r="114" spans="1:35" ht="16.149999999999999" customHeight="1" thickBot="1">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438"/>
      <c r="AC114" s="438"/>
      <c r="AD114" s="438"/>
      <c r="AE114" s="438"/>
      <c r="AF114" s="438"/>
      <c r="AG114" s="168" t="s">
        <v>142</v>
      </c>
    </row>
    <row r="115" spans="1:35" ht="16.350000000000001" customHeight="1" thickTop="1" thickBot="1">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439" t="e">
        <f>AB114/AB110*100</f>
        <v>#DIV/0!</v>
      </c>
      <c r="AC115" s="439"/>
      <c r="AD115" s="439"/>
      <c r="AE115" s="439"/>
      <c r="AF115" s="439"/>
      <c r="AG115" s="169" t="s">
        <v>143</v>
      </c>
    </row>
    <row r="116" spans="1:35" ht="16.350000000000001" customHeight="1"/>
    <row r="117" spans="1:35" ht="16.350000000000001" customHeight="1">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363"/>
      <c r="AB118" s="363"/>
      <c r="AC118" s="363"/>
      <c r="AD118" s="363"/>
      <c r="AE118" s="363"/>
      <c r="AF118" s="363"/>
      <c r="AG118" s="363"/>
      <c r="AH118" s="311"/>
      <c r="AI118" s="311"/>
    </row>
    <row r="119" spans="1:35" ht="16.149999999999999" customHeight="1">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49">
        <f>+'別添_計画書（病院及び有床診療所）'!AB107</f>
        <v>0</v>
      </c>
      <c r="AC119" s="449"/>
      <c r="AD119" s="449"/>
      <c r="AE119" s="449"/>
      <c r="AF119" s="449"/>
      <c r="AG119" s="91" t="s">
        <v>141</v>
      </c>
      <c r="AH119" s="309"/>
      <c r="AI119" s="309"/>
    </row>
    <row r="120" spans="1:35" ht="16.149999999999999" customHeight="1">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0">
        <f>+'別添_計画書（病院及び有床診療所）'!AB108</f>
        <v>0</v>
      </c>
      <c r="AC120" s="450"/>
      <c r="AD120" s="450"/>
      <c r="AE120" s="450"/>
      <c r="AF120" s="450"/>
      <c r="AG120" s="145" t="s">
        <v>132</v>
      </c>
      <c r="AH120" s="309"/>
      <c r="AI120" s="309"/>
    </row>
    <row r="121" spans="1:35" ht="16.149999999999999" customHeight="1">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51">
        <f>+'別添_計画書（病院及び有床診療所）'!AB109</f>
        <v>0</v>
      </c>
      <c r="AC121" s="451"/>
      <c r="AD121" s="451"/>
      <c r="AE121" s="451"/>
      <c r="AF121" s="451"/>
      <c r="AG121" s="145" t="s">
        <v>132</v>
      </c>
      <c r="AH121" s="310"/>
      <c r="AI121" s="310"/>
    </row>
    <row r="122" spans="1:35" ht="16.149999999999999" customHeight="1">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381"/>
      <c r="AC122" s="381"/>
      <c r="AD122" s="381"/>
      <c r="AE122" s="381"/>
      <c r="AF122" s="381"/>
      <c r="AG122" s="171" t="s">
        <v>132</v>
      </c>
      <c r="AH122" s="310"/>
      <c r="AI122" s="310"/>
    </row>
    <row r="123" spans="1:35" ht="16.149999999999999" customHeight="1">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365"/>
      <c r="AC123" s="365"/>
      <c r="AD123" s="365"/>
      <c r="AE123" s="365"/>
      <c r="AF123" s="365"/>
      <c r="AG123" s="171" t="s">
        <v>132</v>
      </c>
      <c r="AH123" s="310"/>
      <c r="AI123" s="310"/>
    </row>
    <row r="124" spans="1:35" ht="16.149999999999999" customHeight="1">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380">
        <f>AB122-AB120</f>
        <v>0</v>
      </c>
      <c r="AC124" s="380"/>
      <c r="AD124" s="380"/>
      <c r="AE124" s="380"/>
      <c r="AF124" s="380"/>
      <c r="AG124" s="171" t="s">
        <v>132</v>
      </c>
      <c r="AH124" s="310"/>
      <c r="AI124" s="310"/>
    </row>
    <row r="125" spans="1:35" ht="16.149999999999999" customHeight="1">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380">
        <f>AB123-AB121</f>
        <v>0</v>
      </c>
      <c r="AC125" s="380"/>
      <c r="AD125" s="380"/>
      <c r="AE125" s="380"/>
      <c r="AF125" s="380"/>
      <c r="AG125" s="171" t="s">
        <v>132</v>
      </c>
      <c r="AH125" s="310"/>
      <c r="AI125" s="310"/>
    </row>
    <row r="126" spans="1:35" ht="16.149999999999999" customHeight="1">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365"/>
      <c r="AC126" s="365"/>
      <c r="AD126" s="365"/>
      <c r="AE126" s="365"/>
      <c r="AF126" s="365"/>
      <c r="AG126" s="175" t="s">
        <v>132</v>
      </c>
      <c r="AH126" s="310"/>
      <c r="AI126" s="310"/>
    </row>
    <row r="127" spans="1:35" ht="16.149999999999999" customHeight="1" thickBot="1">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366"/>
      <c r="AC127" s="366"/>
      <c r="AD127" s="366"/>
      <c r="AE127" s="366"/>
      <c r="AF127" s="366"/>
      <c r="AG127" s="175" t="s">
        <v>142</v>
      </c>
      <c r="AH127" s="310"/>
      <c r="AI127" s="310"/>
    </row>
    <row r="128" spans="1:35" ht="16.350000000000001" customHeight="1" thickTop="1" thickBot="1">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46" t="e">
        <f>AB127/AB121*100</f>
        <v>#DIV/0!</v>
      </c>
      <c r="AC128" s="446"/>
      <c r="AD128" s="446"/>
      <c r="AE128" s="446"/>
      <c r="AF128" s="446"/>
      <c r="AG128" s="176" t="s">
        <v>143</v>
      </c>
      <c r="AH128" s="310"/>
      <c r="AI128" s="310"/>
    </row>
    <row r="129" spans="1:35" ht="16.350000000000001"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363"/>
      <c r="AB130" s="363"/>
      <c r="AC130" s="363"/>
      <c r="AD130" s="363"/>
      <c r="AE130" s="363"/>
      <c r="AF130" s="363"/>
      <c r="AG130" s="363"/>
      <c r="AH130" s="311"/>
      <c r="AI130" s="311"/>
    </row>
    <row r="131" spans="1:35" ht="16.149999999999999" customHeight="1">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449">
        <f>+'別添_計画書（病院及び有床診療所）'!AB119</f>
        <v>0</v>
      </c>
      <c r="AC131" s="449"/>
      <c r="AD131" s="449"/>
      <c r="AE131" s="449"/>
      <c r="AF131" s="449"/>
      <c r="AG131" s="91" t="s">
        <v>141</v>
      </c>
      <c r="AH131" s="309"/>
      <c r="AI131" s="309"/>
    </row>
    <row r="132" spans="1:35" ht="16.149999999999999" customHeight="1">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450">
        <f>+'別添_計画書（病院及び有床診療所）'!AB120</f>
        <v>0</v>
      </c>
      <c r="AC132" s="450"/>
      <c r="AD132" s="450"/>
      <c r="AE132" s="450"/>
      <c r="AF132" s="450"/>
      <c r="AG132" s="145" t="s">
        <v>132</v>
      </c>
      <c r="AH132" s="309"/>
      <c r="AI132" s="309"/>
    </row>
    <row r="133" spans="1:35" ht="16.149999999999999" customHeight="1">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451">
        <f>+'別添_計画書（病院及び有床診療所）'!AB121</f>
        <v>0</v>
      </c>
      <c r="AC133" s="451"/>
      <c r="AD133" s="451"/>
      <c r="AE133" s="451"/>
      <c r="AF133" s="451"/>
      <c r="AG133" s="78" t="s">
        <v>132</v>
      </c>
      <c r="AH133" s="310"/>
      <c r="AI133" s="310"/>
    </row>
    <row r="134" spans="1:35" ht="16.149999999999999" customHeight="1">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381"/>
      <c r="AC134" s="381"/>
      <c r="AD134" s="381"/>
      <c r="AE134" s="381"/>
      <c r="AF134" s="381"/>
      <c r="AG134" s="80" t="s">
        <v>132</v>
      </c>
      <c r="AH134" s="310"/>
      <c r="AI134" s="310"/>
    </row>
    <row r="135" spans="1:35" ht="16.149999999999999" customHeight="1">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365"/>
      <c r="AC135" s="365"/>
      <c r="AD135" s="365"/>
      <c r="AE135" s="365"/>
      <c r="AF135" s="365"/>
      <c r="AG135" s="80" t="s">
        <v>132</v>
      </c>
      <c r="AH135" s="310"/>
      <c r="AI135" s="310"/>
    </row>
    <row r="136" spans="1:35" ht="16.149999999999999" customHeight="1">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380">
        <f>AB134-AB132</f>
        <v>0</v>
      </c>
      <c r="AC136" s="380"/>
      <c r="AD136" s="380"/>
      <c r="AE136" s="380"/>
      <c r="AF136" s="380"/>
      <c r="AG136" s="80" t="s">
        <v>132</v>
      </c>
      <c r="AH136" s="310"/>
      <c r="AI136" s="310"/>
    </row>
    <row r="137" spans="1:35" ht="16.149999999999999" customHeight="1">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380">
        <f>AB135-AB133</f>
        <v>0</v>
      </c>
      <c r="AC137" s="380"/>
      <c r="AD137" s="380"/>
      <c r="AE137" s="380"/>
      <c r="AF137" s="380"/>
      <c r="AG137" s="80" t="s">
        <v>132</v>
      </c>
      <c r="AH137" s="310"/>
      <c r="AI137" s="310"/>
    </row>
    <row r="138" spans="1:35" ht="16.149999999999999" customHeight="1">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365"/>
      <c r="AC138" s="365"/>
      <c r="AD138" s="365"/>
      <c r="AE138" s="365"/>
      <c r="AF138" s="365"/>
      <c r="AG138" s="173" t="s">
        <v>132</v>
      </c>
      <c r="AH138" s="310"/>
      <c r="AI138" s="310"/>
    </row>
    <row r="139" spans="1:35" ht="16.149999999999999" customHeight="1" thickBot="1">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366"/>
      <c r="AC139" s="366"/>
      <c r="AD139" s="366"/>
      <c r="AE139" s="366"/>
      <c r="AF139" s="366"/>
      <c r="AG139" s="173" t="s">
        <v>142</v>
      </c>
      <c r="AH139" s="310"/>
      <c r="AI139" s="310"/>
    </row>
    <row r="140" spans="1:35" ht="16.350000000000001" customHeight="1" thickTop="1" thickBot="1">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446" t="e">
        <f>AB139/AB133*100</f>
        <v>#DIV/0!</v>
      </c>
      <c r="AC140" s="446"/>
      <c r="AD140" s="446"/>
      <c r="AE140" s="446"/>
      <c r="AF140" s="446"/>
      <c r="AG140" s="174" t="s">
        <v>143</v>
      </c>
      <c r="AH140" s="310"/>
      <c r="AI140" s="310"/>
    </row>
    <row r="141" spans="1:35" ht="4.1500000000000004"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c r="A145" s="3"/>
      <c r="B145" s="3"/>
      <c r="C145" s="3"/>
      <c r="D145" s="3" t="s">
        <v>127</v>
      </c>
      <c r="E145" s="3"/>
      <c r="F145" s="377"/>
      <c r="G145" s="377"/>
      <c r="H145" s="3" t="s">
        <v>128</v>
      </c>
      <c r="I145" s="377"/>
      <c r="J145" s="377"/>
      <c r="K145" s="3" t="s">
        <v>129</v>
      </c>
      <c r="L145" s="377"/>
      <c r="M145" s="377"/>
      <c r="N145" s="3" t="s">
        <v>153</v>
      </c>
      <c r="O145" s="3"/>
      <c r="P145" s="3"/>
      <c r="Q145" s="3" t="s">
        <v>168</v>
      </c>
      <c r="R145" s="3"/>
      <c r="S145" s="3"/>
      <c r="T145" s="3"/>
      <c r="U145" s="378"/>
      <c r="V145" s="378"/>
      <c r="W145" s="378"/>
      <c r="X145" s="378"/>
      <c r="Y145" s="378"/>
      <c r="Z145" s="378"/>
      <c r="AA145" s="378"/>
      <c r="AB145" s="378"/>
      <c r="AC145" s="378"/>
      <c r="AD145" s="378"/>
      <c r="AE145" s="378"/>
      <c r="AF145" s="378"/>
      <c r="AG145" s="3"/>
    </row>
    <row r="146" spans="1:34" ht="10.9" customHeight="1">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TVzkHzOFiyBDad+QiCqvMZtvwUttyibZkhpSAl9utN7z1EEdJQPvY5r72Y4KrcYbaGV1AGs9EoCtAjUGfS9UiA==" saltValue="EI16Ej0IlyvIT4arvqMN/g==" spinCount="100000" sheet="1" objects="1" scenarios="1"/>
  <mergeCells count="185">
    <mergeCell ref="W2:AG2"/>
    <mergeCell ref="U2:V2"/>
    <mergeCell ref="S5:W5"/>
    <mergeCell ref="D21:E21"/>
    <mergeCell ref="T24:Z24"/>
    <mergeCell ref="T22:Z22"/>
    <mergeCell ref="G21:H21"/>
    <mergeCell ref="S20:AA20"/>
    <mergeCell ref="AB20:AG20"/>
    <mergeCell ref="X5:AG5"/>
    <mergeCell ref="M21:N21"/>
    <mergeCell ref="G22:H22"/>
    <mergeCell ref="M22:N22"/>
    <mergeCell ref="AC22:AF22"/>
    <mergeCell ref="AC23:AF23"/>
    <mergeCell ref="T21:Z21"/>
    <mergeCell ref="AC21:AF21"/>
    <mergeCell ref="S4:W4"/>
    <mergeCell ref="X4:AG4"/>
    <mergeCell ref="P24:Q24"/>
    <mergeCell ref="AC24:AF24"/>
    <mergeCell ref="D9:Z9"/>
    <mergeCell ref="G24:H24"/>
    <mergeCell ref="D29:E29"/>
    <mergeCell ref="G29:H29"/>
    <mergeCell ref="M29:N29"/>
    <mergeCell ref="D28:E28"/>
    <mergeCell ref="G28:H28"/>
    <mergeCell ref="M28:N28"/>
    <mergeCell ref="M24:N24"/>
    <mergeCell ref="A2:T2"/>
    <mergeCell ref="B9:C9"/>
    <mergeCell ref="R19:X19"/>
    <mergeCell ref="AC19:AF19"/>
    <mergeCell ref="AC25:AF25"/>
    <mergeCell ref="AC32:AF32"/>
    <mergeCell ref="B20:R20"/>
    <mergeCell ref="D27:E27"/>
    <mergeCell ref="G27:H27"/>
    <mergeCell ref="M27:N27"/>
    <mergeCell ref="P27:Q27"/>
    <mergeCell ref="AC31:AF31"/>
    <mergeCell ref="D23:E23"/>
    <mergeCell ref="G23:H23"/>
    <mergeCell ref="M23:N23"/>
    <mergeCell ref="P23:Q23"/>
    <mergeCell ref="T23:Z23"/>
    <mergeCell ref="D22:E22"/>
    <mergeCell ref="P22:Q22"/>
    <mergeCell ref="P30:Q30"/>
    <mergeCell ref="AC30:AF30"/>
    <mergeCell ref="AC27:AF27"/>
    <mergeCell ref="D30:E30"/>
    <mergeCell ref="G30:H30"/>
    <mergeCell ref="M30:N30"/>
    <mergeCell ref="D24:E24"/>
    <mergeCell ref="AB33:AG33"/>
    <mergeCell ref="M35:N35"/>
    <mergeCell ref="P35:Q35"/>
    <mergeCell ref="AC35:AF35"/>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 ref="AB73:AF73"/>
    <mergeCell ref="AC37:AF37"/>
    <mergeCell ref="B33:AA33"/>
    <mergeCell ref="G34:H34"/>
    <mergeCell ref="D35:E35"/>
    <mergeCell ref="G35:H35"/>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D36:E36"/>
    <mergeCell ref="G36:H36"/>
    <mergeCell ref="M36:N36"/>
    <mergeCell ref="P36:Q36"/>
    <mergeCell ref="AC36:AF36"/>
    <mergeCell ref="A99:AG99"/>
    <mergeCell ref="AB113:AF113"/>
    <mergeCell ref="AB75:AF75"/>
    <mergeCell ref="AB76:AF76"/>
    <mergeCell ref="AB77:AF77"/>
    <mergeCell ref="AB78:AF78"/>
    <mergeCell ref="AB79:AF79"/>
    <mergeCell ref="AA81:AG81"/>
    <mergeCell ref="AB82:AF82"/>
    <mergeCell ref="AB83:AF83"/>
    <mergeCell ref="AB84:AF84"/>
    <mergeCell ref="AB85:AF85"/>
    <mergeCell ref="AB86:AF86"/>
    <mergeCell ref="AB87:AF87"/>
    <mergeCell ref="AB91:AF91"/>
    <mergeCell ref="AB120:AF120"/>
    <mergeCell ref="AB121:AF121"/>
    <mergeCell ref="AB122:AF122"/>
    <mergeCell ref="AB123:AF123"/>
    <mergeCell ref="AB124:AF124"/>
    <mergeCell ref="AB125:AF125"/>
    <mergeCell ref="AB126:AF126"/>
    <mergeCell ref="AB127:AF127"/>
    <mergeCell ref="AB114:AF114"/>
    <mergeCell ref="AA118:AG118"/>
    <mergeCell ref="AB134:AF134"/>
    <mergeCell ref="AB135:AF135"/>
    <mergeCell ref="AB136:AF136"/>
    <mergeCell ref="AB137:AF137"/>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B10:C10"/>
    <mergeCell ref="D10:Z10"/>
    <mergeCell ref="B13:D13"/>
    <mergeCell ref="E13:F13"/>
    <mergeCell ref="H13:I13"/>
    <mergeCell ref="O13:P13"/>
    <mergeCell ref="R13:S13"/>
    <mergeCell ref="V13:Y13"/>
    <mergeCell ref="B16:D16"/>
    <mergeCell ref="E16:F16"/>
    <mergeCell ref="H16:I16"/>
    <mergeCell ref="O16:P16"/>
    <mergeCell ref="R16:S16"/>
    <mergeCell ref="V16:Y16"/>
    <mergeCell ref="P21:Q21"/>
    <mergeCell ref="AB64:AF64"/>
    <mergeCell ref="AB65:AF65"/>
    <mergeCell ref="AB66:AF66"/>
    <mergeCell ref="AB67:AF67"/>
    <mergeCell ref="AB68:AF68"/>
    <mergeCell ref="AB69:AF69"/>
    <mergeCell ref="AB70:AF70"/>
    <mergeCell ref="AC38:AF38"/>
    <mergeCell ref="AC39:AF39"/>
    <mergeCell ref="AB43:AF43"/>
    <mergeCell ref="AB44:AF44"/>
    <mergeCell ref="AB48:AF48"/>
    <mergeCell ref="AB49:AF49"/>
    <mergeCell ref="AB50:AF50"/>
    <mergeCell ref="P29:Q29"/>
    <mergeCell ref="AC29:AF29"/>
    <mergeCell ref="P28:Q28"/>
    <mergeCell ref="AC28:AF28"/>
    <mergeCell ref="AB26:AG26"/>
    <mergeCell ref="B26:AA26"/>
    <mergeCell ref="D34:E34"/>
    <mergeCell ref="D37:E37"/>
    <mergeCell ref="G37:H37"/>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ageMargins left="0.25" right="0.25" top="0.75" bottom="0.75" header="0.3" footer="0.3"/>
  <pageSetup paperSize="9" scale="77" fitToHeight="0" orientation="portrait"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pageSetUpPr fitToPage="1"/>
  </sheetPr>
  <dimension ref="A1:AP181"/>
  <sheetViews>
    <sheetView showGridLines="0" view="pageBreakPreview" topLeftCell="A8" zoomScaleNormal="100" zoomScaleSheetLayoutView="100" workbookViewId="0"/>
  </sheetViews>
  <sheetFormatPr defaultColWidth="8.75" defaultRowHeight="13.5"/>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col min="35" max="40" width="2.75" style="276" hidden="1" customWidth="1"/>
    <col min="41" max="42" width="0" style="276" hidden="1" customWidth="1"/>
    <col min="43" max="16384" width="8.75" style="4"/>
  </cols>
  <sheetData>
    <row r="1" spans="1:42" ht="16.149999999999999" customHeight="1">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c r="A2" s="395" t="s">
        <v>1542</v>
      </c>
      <c r="B2" s="395"/>
      <c r="C2" s="395"/>
      <c r="D2" s="395"/>
      <c r="E2" s="395"/>
      <c r="F2" s="395"/>
      <c r="G2" s="395"/>
      <c r="H2" s="395"/>
      <c r="I2" s="395"/>
      <c r="J2" s="395"/>
      <c r="K2" s="395"/>
      <c r="L2" s="395"/>
      <c r="M2" s="395"/>
      <c r="N2" s="395"/>
      <c r="O2" s="395"/>
      <c r="P2" s="395"/>
      <c r="Q2" s="395"/>
      <c r="R2" s="395"/>
      <c r="S2" s="395"/>
      <c r="T2" s="396"/>
      <c r="U2" s="396"/>
      <c r="V2" s="260" t="s">
        <v>1536</v>
      </c>
      <c r="W2" s="333"/>
      <c r="Z2" s="333"/>
      <c r="AA2" s="333"/>
      <c r="AB2" s="333"/>
      <c r="AC2" s="333"/>
      <c r="AD2" s="333"/>
      <c r="AE2" s="333"/>
      <c r="AF2" s="333"/>
      <c r="AG2" s="333"/>
    </row>
    <row r="3" spans="1:42" ht="7.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c r="A4" s="3"/>
      <c r="B4" s="3"/>
      <c r="C4" s="3"/>
      <c r="D4" s="3"/>
      <c r="E4" s="3"/>
      <c r="F4" s="3"/>
      <c r="G4" s="3"/>
      <c r="H4" s="3"/>
      <c r="I4" s="3"/>
      <c r="J4" s="3"/>
      <c r="K4" s="3"/>
      <c r="L4" s="3"/>
      <c r="M4" s="3"/>
      <c r="N4" s="3"/>
      <c r="O4" s="3"/>
      <c r="P4" s="3"/>
      <c r="Q4" s="3"/>
      <c r="R4" s="3"/>
      <c r="S4" s="391" t="s">
        <v>122</v>
      </c>
      <c r="T4" s="391"/>
      <c r="U4" s="391"/>
      <c r="V4" s="391"/>
      <c r="W4" s="391"/>
      <c r="X4" s="417" t="str">
        <f>IF('様式95_外来・在宅ベースアップ評価料（Ⅰ）'!H5=0,"",'様式95_外来・在宅ベースアップ評価料（Ⅰ）'!H5)</f>
        <v/>
      </c>
      <c r="Y4" s="472"/>
      <c r="Z4" s="472"/>
      <c r="AA4" s="472"/>
      <c r="AB4" s="472"/>
      <c r="AC4" s="472"/>
      <c r="AD4" s="472"/>
      <c r="AE4" s="472"/>
      <c r="AF4" s="472"/>
      <c r="AG4" s="473"/>
    </row>
    <row r="5" spans="1:42" ht="16.149999999999999" customHeight="1">
      <c r="A5" s="3"/>
      <c r="B5" s="3"/>
      <c r="C5" s="3"/>
      <c r="D5" s="3"/>
      <c r="E5" s="3"/>
      <c r="F5" s="3"/>
      <c r="G5" s="3"/>
      <c r="H5" s="3"/>
      <c r="I5" s="3"/>
      <c r="J5" s="3"/>
      <c r="K5" s="3"/>
      <c r="L5" s="3"/>
      <c r="M5" s="3"/>
      <c r="N5" s="3"/>
      <c r="O5" s="3"/>
      <c r="P5" s="3"/>
      <c r="Q5" s="3"/>
      <c r="R5" s="3"/>
      <c r="S5" s="3" t="s">
        <v>123</v>
      </c>
      <c r="T5" s="3"/>
      <c r="U5" s="3"/>
      <c r="V5" s="3"/>
      <c r="W5" s="3"/>
      <c r="X5" s="419">
        <f>'（別添）_計画書（無床診療所及びⅡを算定する有床診療所）'!V5</f>
        <v>0</v>
      </c>
      <c r="Y5" s="470"/>
      <c r="Z5" s="470"/>
      <c r="AA5" s="470"/>
      <c r="AB5" s="470"/>
      <c r="AC5" s="470"/>
      <c r="AD5" s="470"/>
      <c r="AE5" s="470"/>
      <c r="AF5" s="470"/>
      <c r="AG5" s="471"/>
    </row>
    <row r="6" spans="1:42" ht="16.149999999999999" customHeight="1">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c r="A8" s="3"/>
      <c r="B8" s="441"/>
      <c r="C8" s="442"/>
      <c r="D8" s="383" t="s">
        <v>125</v>
      </c>
      <c r="E8" s="422"/>
      <c r="F8" s="422"/>
      <c r="G8" s="422"/>
      <c r="H8" s="422"/>
      <c r="I8" s="422"/>
      <c r="J8" s="422"/>
      <c r="K8" s="422"/>
      <c r="L8" s="422"/>
      <c r="M8" s="422"/>
      <c r="N8" s="422"/>
      <c r="O8" s="422"/>
      <c r="P8" s="422"/>
      <c r="Q8" s="422"/>
      <c r="R8" s="422"/>
      <c r="S8" s="422"/>
      <c r="T8" s="422"/>
      <c r="U8" s="422"/>
      <c r="V8" s="422"/>
      <c r="W8" s="422"/>
      <c r="X8" s="422"/>
      <c r="Y8" s="422"/>
      <c r="Z8" s="422"/>
      <c r="AA8" s="3"/>
      <c r="AB8" s="3"/>
      <c r="AC8" s="3"/>
      <c r="AD8" s="3"/>
      <c r="AE8" s="3"/>
      <c r="AF8" s="3"/>
      <c r="AG8" s="20"/>
      <c r="AH8" s="306"/>
      <c r="AI8" s="306"/>
    </row>
    <row r="9" spans="1:42" ht="16.149999999999999" customHeight="1" thickBot="1">
      <c r="A9" s="3"/>
      <c r="B9" s="441"/>
      <c r="C9" s="442"/>
      <c r="D9" s="407" t="s">
        <v>126</v>
      </c>
      <c r="E9" s="425"/>
      <c r="F9" s="425"/>
      <c r="G9" s="425"/>
      <c r="H9" s="425"/>
      <c r="I9" s="425"/>
      <c r="J9" s="425"/>
      <c r="K9" s="425"/>
      <c r="L9" s="425"/>
      <c r="M9" s="425"/>
      <c r="N9" s="425"/>
      <c r="O9" s="425"/>
      <c r="P9" s="425"/>
      <c r="Q9" s="425"/>
      <c r="R9" s="425"/>
      <c r="S9" s="425"/>
      <c r="T9" s="425"/>
      <c r="U9" s="425"/>
      <c r="V9" s="425"/>
      <c r="W9" s="425"/>
      <c r="X9" s="425"/>
      <c r="Y9" s="425"/>
      <c r="Z9" s="425"/>
      <c r="AA9" s="3"/>
      <c r="AB9" s="3"/>
      <c r="AC9" s="3"/>
      <c r="AD9" s="3"/>
      <c r="AE9" s="3"/>
      <c r="AF9" s="3"/>
      <c r="AG9" s="20"/>
      <c r="AH9" s="306"/>
      <c r="AI9" s="306"/>
    </row>
    <row r="10" spans="1:42" ht="16.149999999999999" customHeight="1">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c r="B12" s="389" t="s">
        <v>127</v>
      </c>
      <c r="C12" s="423"/>
      <c r="D12" s="423"/>
      <c r="E12" s="443" t="str">
        <f>IF('（別添）_計画書（無床診療所及びⅡを算定する有床診療所）'!E13=0,"",'（別添）_計画書（無床診療所及びⅡを算定する有床診療所）'!E13)</f>
        <v/>
      </c>
      <c r="F12" s="443"/>
      <c r="G12" s="21" t="s">
        <v>128</v>
      </c>
      <c r="H12" s="443" t="str">
        <f>IF('（別添）_計画書（無床診療所及びⅡを算定する有床診療所）'!H13=0,"",'（別添）_計画書（無床診療所及びⅡを算定する有床診療所）'!H13)</f>
        <v/>
      </c>
      <c r="I12" s="443"/>
      <c r="J12" s="21" t="s">
        <v>129</v>
      </c>
      <c r="K12" s="21"/>
      <c r="L12" s="21" t="s">
        <v>130</v>
      </c>
      <c r="M12" s="21" t="s">
        <v>127</v>
      </c>
      <c r="N12" s="21"/>
      <c r="O12" s="443" t="str">
        <f>IF('（別添）_計画書（無床診療所及びⅡを算定する有床診療所）'!O13=0,"",'（別添）_計画書（無床診療所及びⅡを算定する有床診療所）'!O13)</f>
        <v/>
      </c>
      <c r="P12" s="443"/>
      <c r="Q12" s="21" t="s">
        <v>128</v>
      </c>
      <c r="R12" s="443" t="str">
        <f>IF('（別添）_計画書（無床診療所及びⅡを算定する有床診療所）'!R13=0,"",'（別添）_計画書（無床診療所及びⅡを算定する有床診療所）'!R13)</f>
        <v/>
      </c>
      <c r="S12" s="443"/>
      <c r="T12" s="22" t="s">
        <v>129</v>
      </c>
      <c r="V12" s="444">
        <f>'（別添）_計画書（無床診療所及びⅡを算定する有床診療所）'!$V$13</f>
        <v>1</v>
      </c>
      <c r="W12" s="444"/>
      <c r="X12" s="444"/>
      <c r="Y12" s="445"/>
      <c r="Z12" s="3" t="s">
        <v>131</v>
      </c>
      <c r="AA12" s="3"/>
      <c r="AG12" s="20"/>
      <c r="AH12" s="306"/>
      <c r="AI12" s="306"/>
    </row>
    <row r="13" spans="1:42" s="113" customFormat="1" ht="16.149999999999999" customHeight="1">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c r="A15" s="3"/>
      <c r="B15" s="389" t="s">
        <v>127</v>
      </c>
      <c r="C15" s="423"/>
      <c r="D15" s="423"/>
      <c r="E15" s="443" t="str">
        <f>IF('（別添）_計画書（無床診療所及びⅡを算定する有床診療所）'!E18=0,"",'（別添）_計画書（無床診療所及びⅡを算定する有床診療所）'!E18)</f>
        <v/>
      </c>
      <c r="F15" s="443"/>
      <c r="G15" s="21" t="s">
        <v>128</v>
      </c>
      <c r="H15" s="443" t="str">
        <f>IF('（別添）_計画書（無床診療所及びⅡを算定する有床診療所）'!H18=0,"",'（別添）_計画書（無床診療所及びⅡを算定する有床診療所）'!H18)</f>
        <v/>
      </c>
      <c r="I15" s="443"/>
      <c r="J15" s="21" t="s">
        <v>129</v>
      </c>
      <c r="K15" s="21"/>
      <c r="L15" s="21" t="s">
        <v>130</v>
      </c>
      <c r="M15" s="21" t="s">
        <v>127</v>
      </c>
      <c r="N15" s="21"/>
      <c r="O15" s="390"/>
      <c r="P15" s="390"/>
      <c r="Q15" s="21" t="s">
        <v>128</v>
      </c>
      <c r="R15" s="390"/>
      <c r="S15" s="390"/>
      <c r="T15" s="22" t="s">
        <v>129</v>
      </c>
      <c r="V15" s="444">
        <f>IFERROR(IF(E15=O15,R15-H15+1,IF(O15-E15=1,12-H15+1+R15,IF(O15-E15=2,12-H15+1+R15+12,"エラー"))),1)</f>
        <v>1</v>
      </c>
      <c r="W15" s="444"/>
      <c r="X15" s="444"/>
      <c r="Y15" s="445"/>
      <c r="Z15" s="3" t="s">
        <v>131</v>
      </c>
      <c r="AA15" s="3"/>
      <c r="AG15" s="20"/>
      <c r="AH15" s="306"/>
      <c r="AI15" s="306"/>
    </row>
    <row r="16" spans="1:42" s="113" customFormat="1" ht="16.149999999999999" customHeight="1" thickBot="1">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429" t="s">
        <v>403</v>
      </c>
      <c r="Y17" s="430"/>
      <c r="Z17" s="144"/>
      <c r="AA17" s="144"/>
      <c r="AB17" s="144"/>
      <c r="AC17" s="144"/>
      <c r="AD17" s="144"/>
      <c r="AE17" s="144"/>
      <c r="AF17" s="144"/>
      <c r="AG17" s="110"/>
      <c r="AH17" s="276" t="b">
        <v>1</v>
      </c>
    </row>
    <row r="18" spans="1:36" ht="16.149999999999999" customHeight="1" thickBot="1">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c r="A19" s="290" t="s">
        <v>711</v>
      </c>
      <c r="B19" s="184"/>
      <c r="C19" s="184"/>
      <c r="D19" s="184"/>
      <c r="E19" s="184"/>
      <c r="F19" s="184"/>
      <c r="G19" s="184"/>
      <c r="H19" s="184"/>
      <c r="I19" s="184"/>
      <c r="J19" s="184"/>
      <c r="K19" s="184"/>
      <c r="L19" s="184"/>
      <c r="M19" s="184"/>
      <c r="N19" s="184"/>
      <c r="O19" s="184"/>
      <c r="P19" s="184"/>
      <c r="Q19" s="184"/>
      <c r="R19" s="476"/>
      <c r="S19" s="477"/>
      <c r="T19" s="477"/>
      <c r="U19" s="477"/>
      <c r="V19" s="477"/>
      <c r="W19" s="477"/>
      <c r="X19" s="477"/>
      <c r="Y19" s="185"/>
      <c r="Z19" s="185"/>
      <c r="AA19" s="185"/>
      <c r="AB19" s="185"/>
      <c r="AC19" s="478"/>
      <c r="AD19" s="478"/>
      <c r="AE19" s="478"/>
      <c r="AF19" s="478"/>
      <c r="AG19" s="186"/>
    </row>
    <row r="20" spans="1:36" ht="16.149999999999999" customHeight="1">
      <c r="A20" s="187"/>
      <c r="B20" s="479" t="s">
        <v>156</v>
      </c>
      <c r="C20" s="479"/>
      <c r="D20" s="479"/>
      <c r="E20" s="479"/>
      <c r="F20" s="479"/>
      <c r="G20" s="479"/>
      <c r="H20" s="479"/>
      <c r="I20" s="479"/>
      <c r="J20" s="479"/>
      <c r="K20" s="479"/>
      <c r="L20" s="479"/>
      <c r="M20" s="479"/>
      <c r="N20" s="479"/>
      <c r="O20" s="479"/>
      <c r="P20" s="479"/>
      <c r="Q20" s="479"/>
      <c r="R20" s="479"/>
      <c r="S20" s="480" t="s">
        <v>157</v>
      </c>
      <c r="T20" s="481"/>
      <c r="U20" s="481"/>
      <c r="V20" s="481"/>
      <c r="W20" s="481"/>
      <c r="X20" s="481"/>
      <c r="Y20" s="482"/>
      <c r="Z20" s="480" t="s">
        <v>416</v>
      </c>
      <c r="AA20" s="481"/>
      <c r="AB20" s="481"/>
      <c r="AC20" s="482"/>
      <c r="AD20" s="480" t="s">
        <v>417</v>
      </c>
      <c r="AE20" s="481"/>
      <c r="AF20" s="481"/>
      <c r="AG20" s="497"/>
    </row>
    <row r="21" spans="1:36" ht="16.149999999999999" customHeight="1">
      <c r="A21" s="187"/>
      <c r="B21" s="188" t="s">
        <v>158</v>
      </c>
      <c r="C21" s="189" t="s">
        <v>127</v>
      </c>
      <c r="D21" s="454" t="str">
        <f>E15</f>
        <v/>
      </c>
      <c r="E21" s="454"/>
      <c r="F21" s="143" t="s">
        <v>128</v>
      </c>
      <c r="G21" s="454" t="str">
        <f>H15</f>
        <v/>
      </c>
      <c r="H21" s="454"/>
      <c r="I21" s="143" t="s">
        <v>129</v>
      </c>
      <c r="J21" s="143" t="s">
        <v>159</v>
      </c>
      <c r="K21" s="143" t="s">
        <v>160</v>
      </c>
      <c r="L21" s="143"/>
      <c r="M21" s="435"/>
      <c r="N21" s="435"/>
      <c r="O21" s="190" t="s">
        <v>128</v>
      </c>
      <c r="P21" s="435"/>
      <c r="Q21" s="435"/>
      <c r="R21" s="191" t="s">
        <v>129</v>
      </c>
      <c r="S21" s="474"/>
      <c r="T21" s="467"/>
      <c r="U21" s="467"/>
      <c r="V21" s="467"/>
      <c r="W21" s="467"/>
      <c r="X21" s="467"/>
      <c r="Y21" s="475"/>
      <c r="Z21" s="500" t="str">
        <f>IF(S21="","",VLOOKUP(S21,'リスト（外来）'!C:D,2,FALSE))</f>
        <v/>
      </c>
      <c r="AA21" s="454"/>
      <c r="AB21" s="454"/>
      <c r="AC21" s="156" t="s">
        <v>137</v>
      </c>
      <c r="AD21" s="500" t="str">
        <f>IF(S21="","",VLOOKUP(S21,'リスト（外来）'!C:E,3,FALSE))</f>
        <v/>
      </c>
      <c r="AE21" s="454"/>
      <c r="AF21" s="454"/>
      <c r="AG21" s="172" t="s">
        <v>137</v>
      </c>
    </row>
    <row r="22" spans="1:36" ht="16.149999999999999" customHeight="1">
      <c r="A22" s="187"/>
      <c r="B22" s="188" t="s">
        <v>162</v>
      </c>
      <c r="C22" s="189" t="s">
        <v>127</v>
      </c>
      <c r="D22" s="435"/>
      <c r="E22" s="435"/>
      <c r="F22" s="143" t="s">
        <v>128</v>
      </c>
      <c r="G22" s="435"/>
      <c r="H22" s="435"/>
      <c r="I22" s="143" t="s">
        <v>129</v>
      </c>
      <c r="J22" s="143" t="s">
        <v>159</v>
      </c>
      <c r="K22" s="143" t="s">
        <v>160</v>
      </c>
      <c r="L22" s="143"/>
      <c r="M22" s="435"/>
      <c r="N22" s="435"/>
      <c r="O22" s="190" t="s">
        <v>128</v>
      </c>
      <c r="P22" s="435"/>
      <c r="Q22" s="435"/>
      <c r="R22" s="191" t="s">
        <v>129</v>
      </c>
      <c r="S22" s="474"/>
      <c r="T22" s="467"/>
      <c r="U22" s="467"/>
      <c r="V22" s="467"/>
      <c r="W22" s="467"/>
      <c r="X22" s="467"/>
      <c r="Y22" s="475"/>
      <c r="Z22" s="500" t="str">
        <f>IF(S22="","",VLOOKUP(S22,'リスト（外来）'!C:D,2,FALSE))</f>
        <v/>
      </c>
      <c r="AA22" s="454"/>
      <c r="AB22" s="454"/>
      <c r="AC22" s="156" t="s">
        <v>137</v>
      </c>
      <c r="AD22" s="500" t="str">
        <f>IF(S22="","",VLOOKUP(S22,'リスト（外来）'!C:E,3,FALSE))</f>
        <v/>
      </c>
      <c r="AE22" s="454"/>
      <c r="AF22" s="454"/>
      <c r="AG22" s="172" t="s">
        <v>137</v>
      </c>
    </row>
    <row r="23" spans="1:36" ht="16.149999999999999" customHeight="1">
      <c r="A23" s="187"/>
      <c r="B23" s="188" t="s">
        <v>163</v>
      </c>
      <c r="C23" s="189" t="s">
        <v>127</v>
      </c>
      <c r="D23" s="435"/>
      <c r="E23" s="435"/>
      <c r="F23" s="143" t="s">
        <v>128</v>
      </c>
      <c r="G23" s="435"/>
      <c r="H23" s="435"/>
      <c r="I23" s="143" t="s">
        <v>129</v>
      </c>
      <c r="J23" s="143" t="s">
        <v>159</v>
      </c>
      <c r="K23" s="143" t="s">
        <v>160</v>
      </c>
      <c r="L23" s="143"/>
      <c r="M23" s="435"/>
      <c r="N23" s="435"/>
      <c r="O23" s="190" t="s">
        <v>128</v>
      </c>
      <c r="P23" s="435"/>
      <c r="Q23" s="435"/>
      <c r="R23" s="191" t="s">
        <v>129</v>
      </c>
      <c r="S23" s="474"/>
      <c r="T23" s="467"/>
      <c r="U23" s="467"/>
      <c r="V23" s="467"/>
      <c r="W23" s="467"/>
      <c r="X23" s="467"/>
      <c r="Y23" s="475"/>
      <c r="Z23" s="500" t="str">
        <f>IF(S23="","",VLOOKUP(S23,'リスト（外来）'!C:D,2,FALSE))</f>
        <v/>
      </c>
      <c r="AA23" s="454"/>
      <c r="AB23" s="454"/>
      <c r="AC23" s="156" t="s">
        <v>137</v>
      </c>
      <c r="AD23" s="500" t="str">
        <f>IF(S23="","",VLOOKUP(S23,'リスト（外来）'!C:E,3,FALSE))</f>
        <v/>
      </c>
      <c r="AE23" s="454"/>
      <c r="AF23" s="454"/>
      <c r="AG23" s="172" t="s">
        <v>137</v>
      </c>
    </row>
    <row r="24" spans="1:36" ht="16.149999999999999" customHeight="1">
      <c r="A24" s="187"/>
      <c r="B24" s="192" t="s">
        <v>164</v>
      </c>
      <c r="C24" s="189" t="s">
        <v>127</v>
      </c>
      <c r="D24" s="435"/>
      <c r="E24" s="435"/>
      <c r="F24" s="143" t="s">
        <v>128</v>
      </c>
      <c r="G24" s="435"/>
      <c r="H24" s="435"/>
      <c r="I24" s="143" t="s">
        <v>129</v>
      </c>
      <c r="J24" s="143" t="s">
        <v>159</v>
      </c>
      <c r="K24" s="143" t="s">
        <v>160</v>
      </c>
      <c r="L24" s="143"/>
      <c r="M24" s="435"/>
      <c r="N24" s="435"/>
      <c r="O24" s="190" t="s">
        <v>128</v>
      </c>
      <c r="P24" s="435"/>
      <c r="Q24" s="435"/>
      <c r="R24" s="191" t="s">
        <v>129</v>
      </c>
      <c r="S24" s="474"/>
      <c r="T24" s="467"/>
      <c r="U24" s="467"/>
      <c r="V24" s="467"/>
      <c r="W24" s="467"/>
      <c r="X24" s="467"/>
      <c r="Y24" s="475"/>
      <c r="Z24" s="500" t="str">
        <f>IF(S24="","",VLOOKUP(S24,'リスト（外来）'!C:D,2,FALSE))</f>
        <v/>
      </c>
      <c r="AA24" s="454"/>
      <c r="AB24" s="454"/>
      <c r="AC24" s="156" t="s">
        <v>137</v>
      </c>
      <c r="AD24" s="500" t="str">
        <f>IF(S24="","",VLOOKUP(S24,'リスト（外来）'!C:E,3,FALSE))</f>
        <v/>
      </c>
      <c r="AE24" s="454"/>
      <c r="AF24" s="454"/>
      <c r="AG24" s="172" t="s">
        <v>137</v>
      </c>
    </row>
    <row r="25" spans="1:36" ht="16.149999999999999" customHeight="1">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01"/>
      <c r="AD25" s="501"/>
      <c r="AE25" s="501"/>
      <c r="AF25" s="501"/>
      <c r="AG25" s="172"/>
      <c r="AJ25" s="331"/>
    </row>
    <row r="26" spans="1:36" ht="16.149999999999999" customHeight="1">
      <c r="A26" s="187"/>
      <c r="B26" s="480" t="s">
        <v>156</v>
      </c>
      <c r="C26" s="481"/>
      <c r="D26" s="481"/>
      <c r="E26" s="481"/>
      <c r="F26" s="481"/>
      <c r="G26" s="481"/>
      <c r="H26" s="481"/>
      <c r="I26" s="481"/>
      <c r="J26" s="481"/>
      <c r="K26" s="481"/>
      <c r="L26" s="481"/>
      <c r="M26" s="481"/>
      <c r="N26" s="481"/>
      <c r="O26" s="481"/>
      <c r="P26" s="481"/>
      <c r="Q26" s="481"/>
      <c r="R26" s="482"/>
      <c r="S26" s="480" t="s">
        <v>427</v>
      </c>
      <c r="T26" s="481"/>
      <c r="U26" s="481"/>
      <c r="V26" s="481"/>
      <c r="W26" s="481"/>
      <c r="X26" s="481"/>
      <c r="Y26" s="482"/>
      <c r="Z26" s="481" t="s">
        <v>428</v>
      </c>
      <c r="AA26" s="481"/>
      <c r="AB26" s="481"/>
      <c r="AC26" s="481"/>
      <c r="AD26" s="481"/>
      <c r="AE26" s="481"/>
      <c r="AF26" s="481"/>
      <c r="AG26" s="497"/>
    </row>
    <row r="27" spans="1:36" ht="16.149999999999999" customHeight="1">
      <c r="A27" s="187"/>
      <c r="B27" s="188" t="s">
        <v>158</v>
      </c>
      <c r="C27" s="189" t="s">
        <v>127</v>
      </c>
      <c r="D27" s="454" t="str">
        <f>IF(D21="","",D21)</f>
        <v/>
      </c>
      <c r="E27" s="454"/>
      <c r="F27" s="143" t="s">
        <v>128</v>
      </c>
      <c r="G27" s="454" t="str">
        <f>IF(G21="","",G21)</f>
        <v/>
      </c>
      <c r="H27" s="454"/>
      <c r="I27" s="143" t="s">
        <v>129</v>
      </c>
      <c r="J27" s="143" t="s">
        <v>159</v>
      </c>
      <c r="K27" s="143" t="s">
        <v>160</v>
      </c>
      <c r="L27" s="143"/>
      <c r="M27" s="435" t="str">
        <f>IF(M21="","",M21)</f>
        <v/>
      </c>
      <c r="N27" s="435"/>
      <c r="O27" s="190" t="s">
        <v>128</v>
      </c>
      <c r="P27" s="435" t="str">
        <f>IF(P21="","",P21)</f>
        <v/>
      </c>
      <c r="Q27" s="435"/>
      <c r="R27" s="191" t="s">
        <v>129</v>
      </c>
      <c r="S27" s="483"/>
      <c r="T27" s="484"/>
      <c r="U27" s="484"/>
      <c r="V27" s="484"/>
      <c r="W27" s="484"/>
      <c r="X27" s="484"/>
      <c r="Y27" s="195" t="s">
        <v>139</v>
      </c>
      <c r="Z27" s="498"/>
      <c r="AA27" s="499"/>
      <c r="AB27" s="499"/>
      <c r="AC27" s="499"/>
      <c r="AD27" s="499"/>
      <c r="AE27" s="499"/>
      <c r="AF27" s="499"/>
      <c r="AG27" s="172" t="s">
        <v>139</v>
      </c>
    </row>
    <row r="28" spans="1:36" ht="16.149999999999999" customHeight="1">
      <c r="A28" s="187"/>
      <c r="B28" s="188" t="s">
        <v>162</v>
      </c>
      <c r="C28" s="189" t="s">
        <v>127</v>
      </c>
      <c r="D28" s="435" t="str">
        <f>IF(D22="","",D22)</f>
        <v/>
      </c>
      <c r="E28" s="435"/>
      <c r="F28" s="143" t="s">
        <v>128</v>
      </c>
      <c r="G28" s="435" t="str">
        <f>IF(G22="","",G22)</f>
        <v/>
      </c>
      <c r="H28" s="435"/>
      <c r="I28" s="143" t="s">
        <v>129</v>
      </c>
      <c r="J28" s="143" t="s">
        <v>159</v>
      </c>
      <c r="K28" s="143" t="s">
        <v>160</v>
      </c>
      <c r="L28" s="143"/>
      <c r="M28" s="435" t="str">
        <f>IF(M22="","",M22)</f>
        <v/>
      </c>
      <c r="N28" s="435"/>
      <c r="O28" s="190" t="s">
        <v>128</v>
      </c>
      <c r="P28" s="435" t="str">
        <f>IF(P22="","",P22)</f>
        <v/>
      </c>
      <c r="Q28" s="435"/>
      <c r="R28" s="191" t="s">
        <v>129</v>
      </c>
      <c r="S28" s="483"/>
      <c r="T28" s="484"/>
      <c r="U28" s="484"/>
      <c r="V28" s="484"/>
      <c r="W28" s="484"/>
      <c r="X28" s="484"/>
      <c r="Y28" s="195" t="s">
        <v>139</v>
      </c>
      <c r="Z28" s="498"/>
      <c r="AA28" s="499"/>
      <c r="AB28" s="499"/>
      <c r="AC28" s="499"/>
      <c r="AD28" s="499"/>
      <c r="AE28" s="499"/>
      <c r="AF28" s="499"/>
      <c r="AG28" s="172" t="s">
        <v>139</v>
      </c>
    </row>
    <row r="29" spans="1:36" ht="16.149999999999999" customHeight="1">
      <c r="A29" s="187"/>
      <c r="B29" s="188" t="s">
        <v>163</v>
      </c>
      <c r="C29" s="189" t="s">
        <v>127</v>
      </c>
      <c r="D29" s="435" t="str">
        <f>IF(D23="","",D23)</f>
        <v/>
      </c>
      <c r="E29" s="435"/>
      <c r="F29" s="143" t="s">
        <v>128</v>
      </c>
      <c r="G29" s="435" t="str">
        <f>IF(G23="","",G23)</f>
        <v/>
      </c>
      <c r="H29" s="435"/>
      <c r="I29" s="143" t="s">
        <v>129</v>
      </c>
      <c r="J29" s="143" t="s">
        <v>159</v>
      </c>
      <c r="K29" s="143" t="s">
        <v>160</v>
      </c>
      <c r="L29" s="143"/>
      <c r="M29" s="435" t="str">
        <f>IF(M23="","",M23)</f>
        <v/>
      </c>
      <c r="N29" s="435"/>
      <c r="O29" s="190" t="s">
        <v>128</v>
      </c>
      <c r="P29" s="435" t="str">
        <f>IF(P23="","",P23)</f>
        <v/>
      </c>
      <c r="Q29" s="435"/>
      <c r="R29" s="191" t="s">
        <v>129</v>
      </c>
      <c r="S29" s="483"/>
      <c r="T29" s="484"/>
      <c r="U29" s="484"/>
      <c r="V29" s="484"/>
      <c r="W29" s="484"/>
      <c r="X29" s="484"/>
      <c r="Y29" s="195" t="s">
        <v>139</v>
      </c>
      <c r="Z29" s="498"/>
      <c r="AA29" s="499"/>
      <c r="AB29" s="499"/>
      <c r="AC29" s="499"/>
      <c r="AD29" s="499"/>
      <c r="AE29" s="499"/>
      <c r="AF29" s="499"/>
      <c r="AG29" s="172" t="s">
        <v>139</v>
      </c>
    </row>
    <row r="30" spans="1:36" ht="16.149999999999999" customHeight="1">
      <c r="A30" s="196"/>
      <c r="B30" s="192" t="s">
        <v>164</v>
      </c>
      <c r="C30" s="189" t="s">
        <v>127</v>
      </c>
      <c r="D30" s="435" t="str">
        <f>IF(D24="","",D24)</f>
        <v/>
      </c>
      <c r="E30" s="435"/>
      <c r="F30" s="143" t="s">
        <v>128</v>
      </c>
      <c r="G30" s="435" t="str">
        <f>IF(G24="","",G24)</f>
        <v/>
      </c>
      <c r="H30" s="435"/>
      <c r="I30" s="143" t="s">
        <v>129</v>
      </c>
      <c r="J30" s="143" t="s">
        <v>159</v>
      </c>
      <c r="K30" s="143" t="s">
        <v>160</v>
      </c>
      <c r="L30" s="143"/>
      <c r="M30" s="435" t="str">
        <f>IF(M24="","",M24)</f>
        <v/>
      </c>
      <c r="N30" s="435"/>
      <c r="O30" s="190" t="s">
        <v>128</v>
      </c>
      <c r="P30" s="435" t="str">
        <f>IF(P24="","",P24)</f>
        <v/>
      </c>
      <c r="Q30" s="435"/>
      <c r="R30" s="191" t="s">
        <v>129</v>
      </c>
      <c r="S30" s="483"/>
      <c r="T30" s="484"/>
      <c r="U30" s="484"/>
      <c r="V30" s="484"/>
      <c r="W30" s="484"/>
      <c r="X30" s="484"/>
      <c r="Y30" s="195" t="s">
        <v>139</v>
      </c>
      <c r="Z30" s="498"/>
      <c r="AA30" s="499"/>
      <c r="AB30" s="499"/>
      <c r="AC30" s="499"/>
      <c r="AD30" s="499"/>
      <c r="AE30" s="499"/>
      <c r="AF30" s="499"/>
      <c r="AG30" s="172" t="s">
        <v>139</v>
      </c>
    </row>
    <row r="31" spans="1:36" ht="16.149999999999999" customHeight="1">
      <c r="A31" s="187"/>
      <c r="B31" s="505" t="s">
        <v>166</v>
      </c>
      <c r="C31" s="506"/>
      <c r="D31" s="506"/>
      <c r="E31" s="506"/>
      <c r="F31" s="506"/>
      <c r="G31" s="506"/>
      <c r="H31" s="506"/>
      <c r="I31" s="506"/>
      <c r="J31" s="506"/>
      <c r="K31" s="506"/>
      <c r="L31" s="506"/>
      <c r="M31" s="506"/>
      <c r="N31" s="506"/>
      <c r="O31" s="506"/>
      <c r="P31" s="506"/>
      <c r="Q31" s="506"/>
      <c r="R31" s="507"/>
      <c r="S31" s="502">
        <f>SUM(S27:X30)</f>
        <v>0</v>
      </c>
      <c r="T31" s="428"/>
      <c r="U31" s="428"/>
      <c r="V31" s="428"/>
      <c r="W31" s="428"/>
      <c r="X31" s="428"/>
      <c r="Y31" s="195" t="s">
        <v>139</v>
      </c>
      <c r="Z31" s="504">
        <f>SUM(Z27:AF30)</f>
        <v>0</v>
      </c>
      <c r="AA31" s="405"/>
      <c r="AB31" s="405"/>
      <c r="AC31" s="405"/>
      <c r="AD31" s="405"/>
      <c r="AE31" s="405"/>
      <c r="AF31" s="405"/>
      <c r="AG31" s="172" t="s">
        <v>139</v>
      </c>
    </row>
    <row r="32" spans="1:36" ht="16.149999999999999" customHeight="1">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03"/>
      <c r="AD32" s="503"/>
      <c r="AE32" s="503"/>
      <c r="AF32" s="503"/>
      <c r="AG32" s="198"/>
    </row>
    <row r="33" spans="1:42" ht="16.149999999999999" customHeight="1">
      <c r="A33" s="187"/>
      <c r="B33" s="480" t="s">
        <v>156</v>
      </c>
      <c r="C33" s="481"/>
      <c r="D33" s="481"/>
      <c r="E33" s="481"/>
      <c r="F33" s="481"/>
      <c r="G33" s="481"/>
      <c r="H33" s="481"/>
      <c r="I33" s="481"/>
      <c r="J33" s="481"/>
      <c r="K33" s="481"/>
      <c r="L33" s="481"/>
      <c r="M33" s="481"/>
      <c r="N33" s="481"/>
      <c r="O33" s="481"/>
      <c r="P33" s="481"/>
      <c r="Q33" s="481"/>
      <c r="R33" s="482"/>
      <c r="S33" s="480" t="s">
        <v>429</v>
      </c>
      <c r="T33" s="481"/>
      <c r="U33" s="481"/>
      <c r="V33" s="481"/>
      <c r="W33" s="481"/>
      <c r="X33" s="481"/>
      <c r="Y33" s="482"/>
      <c r="Z33" s="481" t="s">
        <v>430</v>
      </c>
      <c r="AA33" s="481"/>
      <c r="AB33" s="481"/>
      <c r="AC33" s="481"/>
      <c r="AD33" s="481"/>
      <c r="AE33" s="481"/>
      <c r="AF33" s="481"/>
      <c r="AG33" s="497"/>
    </row>
    <row r="34" spans="1:42" ht="16.149999999999999" customHeight="1">
      <c r="A34" s="187"/>
      <c r="B34" s="188" t="s">
        <v>158</v>
      </c>
      <c r="C34" s="189" t="s">
        <v>127</v>
      </c>
      <c r="D34" s="454" t="str">
        <f>IF(D21="","",D21)</f>
        <v/>
      </c>
      <c r="E34" s="454"/>
      <c r="F34" s="143" t="s">
        <v>128</v>
      </c>
      <c r="G34" s="454" t="str">
        <f>IF(G21="","",G21)</f>
        <v/>
      </c>
      <c r="H34" s="454"/>
      <c r="I34" s="143" t="s">
        <v>129</v>
      </c>
      <c r="J34" s="143" t="s">
        <v>159</v>
      </c>
      <c r="K34" s="143" t="s">
        <v>160</v>
      </c>
      <c r="L34" s="143"/>
      <c r="M34" s="435" t="str">
        <f>IF(M21="","",M21)</f>
        <v/>
      </c>
      <c r="N34" s="435"/>
      <c r="O34" s="190" t="s">
        <v>128</v>
      </c>
      <c r="P34" s="435" t="str">
        <f>IF(P21="","",P21)</f>
        <v/>
      </c>
      <c r="Q34" s="435"/>
      <c r="R34" s="190" t="s">
        <v>129</v>
      </c>
      <c r="S34" s="488" t="str">
        <f>IFERROR(S27*Z21*10,"")</f>
        <v/>
      </c>
      <c r="T34" s="489"/>
      <c r="U34" s="489"/>
      <c r="V34" s="489"/>
      <c r="W34" s="489"/>
      <c r="X34" s="489"/>
      <c r="Y34" s="195" t="s">
        <v>132</v>
      </c>
      <c r="Z34" s="490" t="str">
        <f>IFERROR(Z27*AD21*10,"")</f>
        <v/>
      </c>
      <c r="AA34" s="491"/>
      <c r="AB34" s="491"/>
      <c r="AC34" s="491"/>
      <c r="AD34" s="491"/>
      <c r="AE34" s="491"/>
      <c r="AF34" s="491"/>
      <c r="AG34" s="199" t="s">
        <v>132</v>
      </c>
    </row>
    <row r="35" spans="1:42" ht="16.149999999999999" customHeight="1">
      <c r="A35" s="187"/>
      <c r="B35" s="188" t="s">
        <v>162</v>
      </c>
      <c r="C35" s="189" t="s">
        <v>127</v>
      </c>
      <c r="D35" s="435" t="str">
        <f>IF(D22="","",D22)</f>
        <v/>
      </c>
      <c r="E35" s="435"/>
      <c r="F35" s="143" t="s">
        <v>128</v>
      </c>
      <c r="G35" s="435" t="str">
        <f>IF(G22="","",G22)</f>
        <v/>
      </c>
      <c r="H35" s="435"/>
      <c r="I35" s="143" t="s">
        <v>129</v>
      </c>
      <c r="J35" s="143" t="s">
        <v>159</v>
      </c>
      <c r="K35" s="143" t="s">
        <v>160</v>
      </c>
      <c r="L35" s="143"/>
      <c r="M35" s="435" t="str">
        <f>IF(M22="","",M22)</f>
        <v/>
      </c>
      <c r="N35" s="435"/>
      <c r="O35" s="190" t="s">
        <v>128</v>
      </c>
      <c r="P35" s="435" t="str">
        <f>IF(P22="","",P22)</f>
        <v/>
      </c>
      <c r="Q35" s="435"/>
      <c r="R35" s="190" t="s">
        <v>129</v>
      </c>
      <c r="S35" s="488" t="str">
        <f t="shared" ref="S35:S37" si="0">IFERROR(S28*Z22*10,"")</f>
        <v/>
      </c>
      <c r="T35" s="489"/>
      <c r="U35" s="489"/>
      <c r="V35" s="489"/>
      <c r="W35" s="489"/>
      <c r="X35" s="489"/>
      <c r="Y35" s="195" t="s">
        <v>132</v>
      </c>
      <c r="Z35" s="490" t="str">
        <f t="shared" ref="Z35:Z37" si="1">IFERROR(Z28*AD22*10,"")</f>
        <v/>
      </c>
      <c r="AA35" s="491"/>
      <c r="AB35" s="491"/>
      <c r="AC35" s="491"/>
      <c r="AD35" s="491"/>
      <c r="AE35" s="491"/>
      <c r="AF35" s="491"/>
      <c r="AG35" s="199" t="s">
        <v>132</v>
      </c>
    </row>
    <row r="36" spans="1:42" ht="16.149999999999999" customHeight="1">
      <c r="A36" s="187"/>
      <c r="B36" s="188" t="s">
        <v>163</v>
      </c>
      <c r="C36" s="189" t="s">
        <v>127</v>
      </c>
      <c r="D36" s="435" t="str">
        <f>IF(D23="","",D23)</f>
        <v/>
      </c>
      <c r="E36" s="435"/>
      <c r="F36" s="143" t="s">
        <v>128</v>
      </c>
      <c r="G36" s="435" t="str">
        <f>IF(G23="","",G23)</f>
        <v/>
      </c>
      <c r="H36" s="435"/>
      <c r="I36" s="143" t="s">
        <v>129</v>
      </c>
      <c r="J36" s="143" t="s">
        <v>159</v>
      </c>
      <c r="K36" s="143" t="s">
        <v>160</v>
      </c>
      <c r="L36" s="143"/>
      <c r="M36" s="435" t="str">
        <f>IF(M23="","",M23)</f>
        <v/>
      </c>
      <c r="N36" s="435"/>
      <c r="O36" s="190" t="s">
        <v>128</v>
      </c>
      <c r="P36" s="435" t="str">
        <f>IF(P23="","",P23)</f>
        <v/>
      </c>
      <c r="Q36" s="435"/>
      <c r="R36" s="190" t="s">
        <v>129</v>
      </c>
      <c r="S36" s="488" t="str">
        <f t="shared" si="0"/>
        <v/>
      </c>
      <c r="T36" s="489"/>
      <c r="U36" s="489"/>
      <c r="V36" s="489"/>
      <c r="W36" s="489"/>
      <c r="X36" s="489"/>
      <c r="Y36" s="195" t="s">
        <v>132</v>
      </c>
      <c r="Z36" s="490" t="str">
        <f t="shared" si="1"/>
        <v/>
      </c>
      <c r="AA36" s="491"/>
      <c r="AB36" s="491"/>
      <c r="AC36" s="491"/>
      <c r="AD36" s="491"/>
      <c r="AE36" s="491"/>
      <c r="AF36" s="491"/>
      <c r="AG36" s="199" t="s">
        <v>132</v>
      </c>
    </row>
    <row r="37" spans="1:42" ht="16.149999999999999" customHeight="1">
      <c r="A37" s="187"/>
      <c r="B37" s="200" t="s">
        <v>164</v>
      </c>
      <c r="C37" s="201" t="s">
        <v>127</v>
      </c>
      <c r="D37" s="435" t="str">
        <f>IF(D24="","",D24)</f>
        <v/>
      </c>
      <c r="E37" s="435"/>
      <c r="F37" s="143" t="s">
        <v>128</v>
      </c>
      <c r="G37" s="435" t="str">
        <f>IF(G24="","",G24)</f>
        <v/>
      </c>
      <c r="H37" s="435"/>
      <c r="I37" s="143" t="s">
        <v>129</v>
      </c>
      <c r="J37" s="143" t="s">
        <v>159</v>
      </c>
      <c r="K37" s="143" t="s">
        <v>160</v>
      </c>
      <c r="L37" s="143"/>
      <c r="M37" s="435" t="str">
        <f>IF(M24="","",M24)</f>
        <v/>
      </c>
      <c r="N37" s="435"/>
      <c r="O37" s="190" t="s">
        <v>128</v>
      </c>
      <c r="P37" s="435" t="str">
        <f>IF(P24="","",P24)</f>
        <v/>
      </c>
      <c r="Q37" s="435"/>
      <c r="R37" s="190" t="s">
        <v>129</v>
      </c>
      <c r="S37" s="488" t="str">
        <f t="shared" si="0"/>
        <v/>
      </c>
      <c r="T37" s="489"/>
      <c r="U37" s="489"/>
      <c r="V37" s="489"/>
      <c r="W37" s="489"/>
      <c r="X37" s="489"/>
      <c r="Y37" s="195" t="s">
        <v>132</v>
      </c>
      <c r="Z37" s="490" t="str">
        <f t="shared" si="1"/>
        <v/>
      </c>
      <c r="AA37" s="491"/>
      <c r="AB37" s="491"/>
      <c r="AC37" s="491"/>
      <c r="AD37" s="491"/>
      <c r="AE37" s="491"/>
      <c r="AF37" s="491"/>
      <c r="AG37" s="199" t="s">
        <v>132</v>
      </c>
    </row>
    <row r="38" spans="1:42" s="59" customFormat="1" ht="16.149999999999999" customHeight="1">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486"/>
      <c r="AA38" s="487"/>
      <c r="AB38" s="487"/>
      <c r="AC38" s="487"/>
      <c r="AD38" s="487"/>
      <c r="AE38" s="487"/>
      <c r="AF38" s="487"/>
      <c r="AG38" s="199" t="s">
        <v>132</v>
      </c>
      <c r="AH38" s="328"/>
      <c r="AI38" s="328"/>
      <c r="AJ38" s="328"/>
      <c r="AK38" s="328"/>
      <c r="AL38" s="328"/>
      <c r="AM38" s="328"/>
      <c r="AN38" s="328"/>
      <c r="AO38" s="328"/>
      <c r="AP38" s="328"/>
    </row>
    <row r="39" spans="1:42" s="59" customFormat="1" ht="16.149999999999999" customHeight="1">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486"/>
      <c r="AA39" s="487"/>
      <c r="AB39" s="487"/>
      <c r="AC39" s="487"/>
      <c r="AD39" s="487"/>
      <c r="AE39" s="487"/>
      <c r="AF39" s="487"/>
      <c r="AG39" s="199" t="s">
        <v>132</v>
      </c>
      <c r="AH39" s="328"/>
      <c r="AI39" s="328"/>
      <c r="AJ39" s="328"/>
      <c r="AK39" s="328"/>
      <c r="AL39" s="328"/>
      <c r="AM39" s="328"/>
      <c r="AN39" s="328"/>
      <c r="AO39" s="328"/>
      <c r="AP39" s="328"/>
    </row>
    <row r="40" spans="1:42" ht="16.149999999999999" customHeight="1" thickBot="1">
      <c r="A40" s="207"/>
      <c r="B40" s="493" t="s">
        <v>166</v>
      </c>
      <c r="C40" s="494"/>
      <c r="D40" s="494"/>
      <c r="E40" s="494"/>
      <c r="F40" s="494"/>
      <c r="G40" s="494"/>
      <c r="H40" s="494"/>
      <c r="I40" s="494"/>
      <c r="J40" s="494"/>
      <c r="K40" s="494"/>
      <c r="L40" s="494"/>
      <c r="M40" s="494"/>
      <c r="N40" s="494"/>
      <c r="O40" s="494"/>
      <c r="P40" s="494"/>
      <c r="Q40" s="494"/>
      <c r="R40" s="494"/>
      <c r="S40" s="494"/>
      <c r="T40" s="494"/>
      <c r="U40" s="494"/>
      <c r="V40" s="494"/>
      <c r="W40" s="494"/>
      <c r="X40" s="494"/>
      <c r="Y40" s="495"/>
      <c r="Z40" s="492">
        <f>IFERROR(SUM(S34:X37)+SUM(Z34:AF37)-Z38+Z39,0)</f>
        <v>0</v>
      </c>
      <c r="AA40" s="403"/>
      <c r="AB40" s="403"/>
      <c r="AC40" s="403"/>
      <c r="AD40" s="403"/>
      <c r="AE40" s="403"/>
      <c r="AF40" s="403"/>
      <c r="AG40" s="208" t="s">
        <v>132</v>
      </c>
    </row>
    <row r="41" spans="1:42" ht="15.6"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04"/>
      <c r="AC43" s="404"/>
      <c r="AD43" s="404"/>
      <c r="AE43" s="404"/>
      <c r="AF43" s="404"/>
      <c r="AG43" s="165" t="s">
        <v>132</v>
      </c>
    </row>
    <row r="44" spans="1:42" ht="16.149999999999999" customHeight="1">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437"/>
      <c r="AC44" s="437"/>
      <c r="AD44" s="437"/>
      <c r="AE44" s="437"/>
      <c r="AF44" s="437"/>
      <c r="AG44" s="166" t="s">
        <v>132</v>
      </c>
    </row>
    <row r="45" spans="1:42" ht="16.149999999999999" customHeight="1">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9">
        <f>Z40</f>
        <v>0</v>
      </c>
      <c r="AC45" s="459"/>
      <c r="AD45" s="459"/>
      <c r="AE45" s="459"/>
      <c r="AF45" s="459"/>
      <c r="AG45" s="166" t="s">
        <v>132</v>
      </c>
    </row>
    <row r="46" spans="1:42" s="59" customFormat="1" ht="16.149999999999999" customHeight="1">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485"/>
      <c r="AC46" s="485"/>
      <c r="AD46" s="485"/>
      <c r="AE46" s="485"/>
      <c r="AF46" s="485"/>
      <c r="AG46" s="164" t="s">
        <v>132</v>
      </c>
      <c r="AH46" s="328"/>
      <c r="AI46" s="328"/>
      <c r="AJ46" s="328"/>
      <c r="AK46" s="328"/>
      <c r="AL46" s="328"/>
      <c r="AM46" s="328"/>
      <c r="AN46" s="328"/>
      <c r="AO46" s="328"/>
      <c r="AP46" s="328"/>
    </row>
    <row r="47" spans="1:42" s="59" customFormat="1" ht="16.149999999999999" customHeight="1">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485"/>
      <c r="AC47" s="485"/>
      <c r="AD47" s="485"/>
      <c r="AE47" s="485"/>
      <c r="AF47" s="485"/>
      <c r="AG47" s="164" t="s">
        <v>132</v>
      </c>
      <c r="AH47" s="328"/>
      <c r="AI47" s="328"/>
      <c r="AJ47" s="328"/>
      <c r="AK47" s="328"/>
      <c r="AL47" s="328"/>
      <c r="AM47" s="328"/>
      <c r="AN47" s="328"/>
      <c r="AO47" s="328"/>
      <c r="AP47" s="328"/>
    </row>
    <row r="48" spans="1:42" ht="16.149999999999999" customHeight="1">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02"/>
      <c r="AC48" s="402"/>
      <c r="AD48" s="402"/>
      <c r="AE48" s="402"/>
      <c r="AF48" s="402"/>
      <c r="AG48" s="166" t="s">
        <v>132</v>
      </c>
    </row>
    <row r="49" spans="1:34" ht="16.149999999999999" customHeight="1">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02"/>
      <c r="AC49" s="402"/>
      <c r="AD49" s="402"/>
      <c r="AE49" s="402"/>
      <c r="AF49" s="402"/>
      <c r="AG49" s="166" t="s">
        <v>132</v>
      </c>
    </row>
    <row r="50" spans="1:34" ht="16.149999999999999" customHeight="1">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440">
        <f>AB43-SUM(AB44:AF49)</f>
        <v>0</v>
      </c>
      <c r="AC50" s="440"/>
      <c r="AD50" s="440"/>
      <c r="AE50" s="440"/>
      <c r="AF50" s="440"/>
      <c r="AG50" s="25" t="s">
        <v>132</v>
      </c>
    </row>
    <row r="51" spans="1:34" ht="16.149999999999999" customHeight="1" thickBot="1">
      <c r="A51" s="87" t="s">
        <v>556</v>
      </c>
      <c r="B51" s="87" t="s">
        <v>764</v>
      </c>
      <c r="C51" s="87" t="s">
        <v>765</v>
      </c>
      <c r="D51" s="87" t="s">
        <v>766</v>
      </c>
      <c r="E51" s="87" t="s">
        <v>767</v>
      </c>
      <c r="F51" s="19"/>
      <c r="G51" s="19"/>
      <c r="H51" s="19"/>
      <c r="I51" s="19"/>
      <c r="J51" s="19"/>
      <c r="K51" s="19"/>
      <c r="L51" s="19"/>
      <c r="M51" s="19"/>
      <c r="N51" s="19"/>
      <c r="O51" s="19"/>
      <c r="P51" s="19"/>
      <c r="Q51" s="19"/>
      <c r="R51" s="19"/>
      <c r="S51" s="19"/>
      <c r="T51" s="19"/>
      <c r="U51" s="19"/>
      <c r="V51" s="19"/>
      <c r="W51" s="19"/>
      <c r="X51" s="19"/>
      <c r="Y51" s="19"/>
      <c r="Z51" s="19"/>
      <c r="AA51" s="19"/>
      <c r="AB51" s="496"/>
      <c r="AC51" s="496"/>
      <c r="AD51" s="496"/>
      <c r="AE51" s="496"/>
      <c r="AF51" s="496"/>
      <c r="AG51" s="167"/>
      <c r="AH51" s="276" t="b">
        <v>0</v>
      </c>
    </row>
    <row r="52" spans="1:34" ht="16.149999999999999"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462" t="str">
        <f>IF(AH51=TRUE,"問題なし","問題あり")</f>
        <v>問題あり</v>
      </c>
      <c r="AC52" s="462"/>
      <c r="AD52" s="462"/>
      <c r="AE52" s="462"/>
      <c r="AF52" s="462"/>
      <c r="AG52" s="20"/>
    </row>
    <row r="53" spans="1:34" ht="16.149999999999999" customHeight="1">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436">
        <f>'（別添）_計画書（無床診療所及びⅡを算定する有床診療所）'!AB60</f>
        <v>0</v>
      </c>
      <c r="AC67" s="436"/>
      <c r="AD67" s="436"/>
      <c r="AE67" s="436"/>
      <c r="AF67" s="436"/>
      <c r="AG67" s="88" t="s">
        <v>141</v>
      </c>
    </row>
    <row r="68" spans="1:33" ht="16.149999999999999" customHeight="1">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05">
        <f>'（別添）_計画書（無床診療所及びⅡを算定する有床診療所）'!AB61</f>
        <v>0</v>
      </c>
      <c r="AC68" s="405"/>
      <c r="AD68" s="405"/>
      <c r="AE68" s="405"/>
      <c r="AF68" s="405"/>
      <c r="AG68" s="163" t="s">
        <v>132</v>
      </c>
    </row>
    <row r="69" spans="1:33" ht="16.149999999999999" customHeight="1">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372"/>
      <c r="AC69" s="372"/>
      <c r="AD69" s="372"/>
      <c r="AE69" s="372"/>
      <c r="AF69" s="372"/>
      <c r="AG69" s="152" t="s">
        <v>132</v>
      </c>
    </row>
    <row r="70" spans="1:33" ht="16.149999999999999" customHeight="1">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373">
        <f>AB69-AB68</f>
        <v>0</v>
      </c>
      <c r="AC70" s="373"/>
      <c r="AD70" s="373"/>
      <c r="AE70" s="373"/>
      <c r="AF70" s="373"/>
      <c r="AG70" s="152" t="s">
        <v>132</v>
      </c>
    </row>
    <row r="71" spans="1:33" ht="16.149999999999999" customHeight="1">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437"/>
      <c r="AC71" s="437"/>
      <c r="AD71" s="437"/>
      <c r="AE71" s="437"/>
      <c r="AF71" s="437"/>
      <c r="AG71" s="168" t="s">
        <v>132</v>
      </c>
    </row>
    <row r="72" spans="1:33" ht="16.149999999999999" customHeight="1" thickBot="1">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438"/>
      <c r="AC72" s="438"/>
      <c r="AD72" s="438"/>
      <c r="AE72" s="438"/>
      <c r="AF72" s="438"/>
      <c r="AG72" s="168" t="s">
        <v>142</v>
      </c>
    </row>
    <row r="73" spans="1:33" ht="16.149999999999999" customHeight="1" thickTop="1" thickBot="1">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439" t="e">
        <f>AB72/AB68*100</f>
        <v>#DIV/0!</v>
      </c>
      <c r="AC73" s="439"/>
      <c r="AD73" s="439"/>
      <c r="AE73" s="439"/>
      <c r="AF73" s="439"/>
      <c r="AG73" s="169" t="s">
        <v>143</v>
      </c>
    </row>
    <row r="74" spans="1:33" ht="16.149999999999999" customHeight="1">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367"/>
      <c r="AB75" s="367"/>
      <c r="AC75" s="367"/>
      <c r="AD75" s="367"/>
      <c r="AE75" s="367"/>
      <c r="AF75" s="367"/>
      <c r="AG75" s="367"/>
    </row>
    <row r="76" spans="1:33" ht="16.149999999999999" customHeight="1">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436">
        <f>'（別添）_計画書（無床診療所及びⅡを算定する有床診療所）'!AB69</f>
        <v>0</v>
      </c>
      <c r="AC76" s="436"/>
      <c r="AD76" s="436"/>
      <c r="AE76" s="436"/>
      <c r="AF76" s="436"/>
      <c r="AG76" s="88" t="s">
        <v>141</v>
      </c>
    </row>
    <row r="77" spans="1:33" ht="16.149999999999999" customHeight="1">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05">
        <f>'（別添）_計画書（無床診療所及びⅡを算定する有床診療所）'!AB70</f>
        <v>0</v>
      </c>
      <c r="AC77" s="405"/>
      <c r="AD77" s="405"/>
      <c r="AE77" s="405"/>
      <c r="AF77" s="405"/>
      <c r="AG77" s="163" t="s">
        <v>132</v>
      </c>
    </row>
    <row r="78" spans="1:33" ht="16.149999999999999" customHeight="1">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372"/>
      <c r="AC78" s="372"/>
      <c r="AD78" s="372"/>
      <c r="AE78" s="372"/>
      <c r="AF78" s="372"/>
      <c r="AG78" s="152" t="s">
        <v>132</v>
      </c>
    </row>
    <row r="79" spans="1:33" ht="16.149999999999999" customHeight="1">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373">
        <f>AB78-AB77</f>
        <v>0</v>
      </c>
      <c r="AC79" s="373"/>
      <c r="AD79" s="373"/>
      <c r="AE79" s="373"/>
      <c r="AF79" s="373"/>
      <c r="AG79" s="152" t="s">
        <v>132</v>
      </c>
    </row>
    <row r="80" spans="1:33" ht="16.149999999999999" customHeight="1">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437"/>
      <c r="AC80" s="437"/>
      <c r="AD80" s="437"/>
      <c r="AE80" s="437"/>
      <c r="AF80" s="437"/>
      <c r="AG80" s="168" t="s">
        <v>132</v>
      </c>
    </row>
    <row r="81" spans="1:33" ht="16.149999999999999" customHeight="1" thickBot="1">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438"/>
      <c r="AC81" s="438"/>
      <c r="AD81" s="438"/>
      <c r="AE81" s="438"/>
      <c r="AF81" s="438"/>
      <c r="AG81" s="168" t="s">
        <v>142</v>
      </c>
    </row>
    <row r="82" spans="1:33" ht="16.350000000000001" customHeight="1" thickTop="1" thickBot="1">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439" t="e">
        <f>AB81/AB77*100</f>
        <v>#DIV/0!</v>
      </c>
      <c r="AC82" s="439"/>
      <c r="AD82" s="439"/>
      <c r="AE82" s="439"/>
      <c r="AF82" s="439"/>
      <c r="AG82" s="169" t="s">
        <v>143</v>
      </c>
    </row>
    <row r="83" spans="1:33" ht="16.350000000000001" customHeight="1"/>
    <row r="84" spans="1:33" ht="16.149999999999999" customHeight="1" thickBot="1">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367"/>
      <c r="AB84" s="367"/>
      <c r="AC84" s="367"/>
      <c r="AD84" s="367"/>
      <c r="AE84" s="367"/>
      <c r="AF84" s="367"/>
      <c r="AG84" s="367"/>
    </row>
    <row r="85" spans="1:33" ht="16.149999999999999" customHeight="1">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453">
        <f>'（別添）_計画書（無床診療所及びⅡを算定する有床診療所）'!AB78</f>
        <v>0</v>
      </c>
      <c r="AC85" s="453"/>
      <c r="AD85" s="453"/>
      <c r="AE85" s="453"/>
      <c r="AF85" s="453"/>
      <c r="AG85" s="88" t="s">
        <v>141</v>
      </c>
    </row>
    <row r="86" spans="1:33" ht="16.149999999999999" customHeight="1">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452">
        <f>'（別添）_計画書（無床診療所及びⅡを算定する有床診療所）'!AB79</f>
        <v>0</v>
      </c>
      <c r="AC86" s="452"/>
      <c r="AD86" s="452"/>
      <c r="AE86" s="452"/>
      <c r="AF86" s="452"/>
      <c r="AG86" s="163" t="s">
        <v>132</v>
      </c>
    </row>
    <row r="87" spans="1:33" ht="16.149999999999999" customHeight="1">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372"/>
      <c r="AC87" s="372"/>
      <c r="AD87" s="372"/>
      <c r="AE87" s="372"/>
      <c r="AF87" s="372"/>
      <c r="AG87" s="152" t="s">
        <v>132</v>
      </c>
    </row>
    <row r="88" spans="1:33" ht="16.149999999999999" customHeight="1">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373">
        <f>AB87-AB86</f>
        <v>0</v>
      </c>
      <c r="AC88" s="373"/>
      <c r="AD88" s="373"/>
      <c r="AE88" s="373"/>
      <c r="AF88" s="373"/>
      <c r="AG88" s="152" t="s">
        <v>132</v>
      </c>
    </row>
    <row r="89" spans="1:33" ht="16.149999999999999" customHeight="1">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437"/>
      <c r="AC89" s="437"/>
      <c r="AD89" s="437"/>
      <c r="AE89" s="437"/>
      <c r="AF89" s="437"/>
      <c r="AG89" s="168" t="s">
        <v>132</v>
      </c>
    </row>
    <row r="90" spans="1:33" ht="16.149999999999999" customHeight="1" thickBot="1">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438"/>
      <c r="AC90" s="438"/>
      <c r="AD90" s="438"/>
      <c r="AE90" s="438"/>
      <c r="AF90" s="438"/>
      <c r="AG90" s="168" t="s">
        <v>142</v>
      </c>
    </row>
    <row r="91" spans="1:33" ht="16.350000000000001" customHeight="1" thickTop="1" thickBot="1">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439" t="e">
        <f>AB90/AB86*100</f>
        <v>#DIV/0!</v>
      </c>
      <c r="AC91" s="439"/>
      <c r="AD91" s="439"/>
      <c r="AE91" s="439"/>
      <c r="AF91" s="439"/>
      <c r="AG91" s="169" t="s">
        <v>143</v>
      </c>
    </row>
    <row r="92" spans="1:33" ht="16.350000000000001" customHeight="1"/>
    <row r="93" spans="1:33" ht="16.149999999999999" customHeight="1" thickBot="1">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367"/>
      <c r="AB93" s="367"/>
      <c r="AC93" s="367"/>
      <c r="AD93" s="367"/>
      <c r="AE93" s="367"/>
      <c r="AF93" s="367"/>
      <c r="AG93" s="367"/>
    </row>
    <row r="94" spans="1:33" ht="16.149999999999999" customHeight="1">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453">
        <f>'（別添）_計画書（無床診療所及びⅡを算定する有床診療所）'!AB87</f>
        <v>0</v>
      </c>
      <c r="AC94" s="453"/>
      <c r="AD94" s="453"/>
      <c r="AE94" s="453"/>
      <c r="AF94" s="453"/>
      <c r="AG94" s="88" t="s">
        <v>141</v>
      </c>
    </row>
    <row r="95" spans="1:33" ht="16.149999999999999" customHeight="1">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452">
        <f>'（別添）_計画書（無床診療所及びⅡを算定する有床診療所）'!AB88</f>
        <v>0</v>
      </c>
      <c r="AC95" s="452"/>
      <c r="AD95" s="452"/>
      <c r="AE95" s="452"/>
      <c r="AF95" s="452"/>
      <c r="AG95" s="163" t="s">
        <v>132</v>
      </c>
    </row>
    <row r="96" spans="1:33" ht="16.149999999999999" customHeight="1">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372"/>
      <c r="AC96" s="372"/>
      <c r="AD96" s="372"/>
      <c r="AE96" s="372"/>
      <c r="AF96" s="372"/>
      <c r="AG96" s="152" t="s">
        <v>132</v>
      </c>
    </row>
    <row r="97" spans="1:35" ht="16.149999999999999" customHeight="1">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373">
        <f>AB96-AB95</f>
        <v>0</v>
      </c>
      <c r="AC97" s="373"/>
      <c r="AD97" s="373"/>
      <c r="AE97" s="373"/>
      <c r="AF97" s="373"/>
      <c r="AG97" s="152" t="s">
        <v>132</v>
      </c>
    </row>
    <row r="98" spans="1:35" ht="16.149999999999999" customHeight="1">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437"/>
      <c r="AC98" s="437"/>
      <c r="AD98" s="437"/>
      <c r="AE98" s="437"/>
      <c r="AF98" s="437"/>
      <c r="AG98" s="168" t="s">
        <v>132</v>
      </c>
    </row>
    <row r="99" spans="1:35" ht="16.350000000000001" customHeight="1" thickBot="1">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438"/>
      <c r="AC99" s="438"/>
      <c r="AD99" s="438"/>
      <c r="AE99" s="438"/>
      <c r="AF99" s="438"/>
      <c r="AG99" s="168" t="s">
        <v>142</v>
      </c>
    </row>
    <row r="100" spans="1:35" ht="16.350000000000001" customHeight="1" thickTop="1" thickBot="1">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439" t="e">
        <f>AB99/AB95*100</f>
        <v>#DIV/0!</v>
      </c>
      <c r="AC100" s="439"/>
      <c r="AD100" s="439"/>
      <c r="AE100" s="439"/>
      <c r="AF100" s="439"/>
      <c r="AG100" s="169" t="s">
        <v>143</v>
      </c>
    </row>
    <row r="101" spans="1:35" ht="16.350000000000001" customHeight="1"/>
    <row r="102" spans="1:35" ht="16.149999999999999" customHeight="1" thickBot="1">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67"/>
      <c r="AB102" s="367"/>
      <c r="AC102" s="367"/>
      <c r="AD102" s="367"/>
      <c r="AE102" s="367"/>
      <c r="AF102" s="367"/>
      <c r="AG102" s="367"/>
    </row>
    <row r="103" spans="1:35" ht="16.149999999999999" customHeight="1">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453">
        <f>'（別添）_計画書（無床診療所及びⅡを算定する有床診療所）'!AB96</f>
        <v>0</v>
      </c>
      <c r="AC103" s="453"/>
      <c r="AD103" s="453"/>
      <c r="AE103" s="453"/>
      <c r="AF103" s="453"/>
      <c r="AG103" s="88" t="s">
        <v>141</v>
      </c>
    </row>
    <row r="104" spans="1:35" ht="16.149999999999999" customHeight="1">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452">
        <f>'（別添）_計画書（無床診療所及びⅡを算定する有床診療所）'!AB97</f>
        <v>0</v>
      </c>
      <c r="AC104" s="452"/>
      <c r="AD104" s="452"/>
      <c r="AE104" s="452"/>
      <c r="AF104" s="452"/>
      <c r="AG104" s="163" t="s">
        <v>132</v>
      </c>
    </row>
    <row r="105" spans="1:35" ht="16.149999999999999" customHeight="1">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72"/>
      <c r="AC105" s="372"/>
      <c r="AD105" s="372"/>
      <c r="AE105" s="372"/>
      <c r="AF105" s="372"/>
      <c r="AG105" s="152" t="s">
        <v>132</v>
      </c>
    </row>
    <row r="106" spans="1:35" ht="16.149999999999999" customHeight="1">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373">
        <f>AB105-AB104</f>
        <v>0</v>
      </c>
      <c r="AC106" s="373"/>
      <c r="AD106" s="373"/>
      <c r="AE106" s="373"/>
      <c r="AF106" s="373"/>
      <c r="AG106" s="152" t="s">
        <v>132</v>
      </c>
    </row>
    <row r="107" spans="1:35" ht="16.149999999999999" customHeight="1">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437"/>
      <c r="AC107" s="437"/>
      <c r="AD107" s="437"/>
      <c r="AE107" s="437"/>
      <c r="AF107" s="437"/>
      <c r="AG107" s="168" t="s">
        <v>132</v>
      </c>
    </row>
    <row r="108" spans="1:35" ht="16.149999999999999" customHeight="1" thickBot="1">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438"/>
      <c r="AC108" s="438"/>
      <c r="AD108" s="438"/>
      <c r="AE108" s="438"/>
      <c r="AF108" s="438"/>
      <c r="AG108" s="168" t="s">
        <v>142</v>
      </c>
    </row>
    <row r="109" spans="1:35" ht="16.350000000000001" customHeight="1" thickTop="1" thickBot="1">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439" t="e">
        <f>AB108/AB104*100</f>
        <v>#DIV/0!</v>
      </c>
      <c r="AC109" s="439"/>
      <c r="AD109" s="439"/>
      <c r="AE109" s="439"/>
      <c r="AF109" s="439"/>
      <c r="AG109" s="169" t="s">
        <v>143</v>
      </c>
    </row>
    <row r="110" spans="1:35" ht="16.350000000000001" customHeight="1"/>
    <row r="111" spans="1:35" ht="16.350000000000001" customHeight="1">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363"/>
      <c r="AB112" s="363"/>
      <c r="AC112" s="363"/>
      <c r="AD112" s="363"/>
      <c r="AE112" s="363"/>
      <c r="AF112" s="363"/>
      <c r="AG112" s="363"/>
      <c r="AH112" s="311"/>
      <c r="AI112" s="311"/>
    </row>
    <row r="113" spans="1:35" ht="16.149999999999999" customHeight="1">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449">
        <f>'（別添）_計画書（無床診療所及びⅡを算定する有床診療所）'!AB106</f>
        <v>0</v>
      </c>
      <c r="AC113" s="449"/>
      <c r="AD113" s="449"/>
      <c r="AE113" s="449"/>
      <c r="AF113" s="449"/>
      <c r="AG113" s="91" t="s">
        <v>141</v>
      </c>
      <c r="AH113" s="309"/>
      <c r="AI113" s="309"/>
    </row>
    <row r="114" spans="1:35" ht="16.149999999999999" customHeight="1">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450">
        <f>'（別添）_計画書（無床診療所及びⅡを算定する有床診療所）'!AB107</f>
        <v>0</v>
      </c>
      <c r="AC114" s="450"/>
      <c r="AD114" s="450"/>
      <c r="AE114" s="450"/>
      <c r="AF114" s="450"/>
      <c r="AG114" s="145" t="s">
        <v>132</v>
      </c>
      <c r="AH114" s="309"/>
      <c r="AI114" s="309"/>
    </row>
    <row r="115" spans="1:35" ht="16.149999999999999" customHeight="1">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451">
        <f>'（別添）_計画書（無床診療所及びⅡを算定する有床診療所）'!AB108</f>
        <v>0</v>
      </c>
      <c r="AC115" s="451"/>
      <c r="AD115" s="451"/>
      <c r="AE115" s="451"/>
      <c r="AF115" s="451"/>
      <c r="AG115" s="145" t="s">
        <v>132</v>
      </c>
      <c r="AH115" s="310"/>
      <c r="AI115" s="310"/>
    </row>
    <row r="116" spans="1:35" ht="16.149999999999999" customHeight="1">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381"/>
      <c r="AC116" s="381"/>
      <c r="AD116" s="381"/>
      <c r="AE116" s="381"/>
      <c r="AF116" s="381"/>
      <c r="AG116" s="171" t="s">
        <v>132</v>
      </c>
      <c r="AH116" s="310"/>
      <c r="AI116" s="310"/>
    </row>
    <row r="117" spans="1:35" ht="16.149999999999999" customHeight="1">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365"/>
      <c r="AC117" s="365"/>
      <c r="AD117" s="365"/>
      <c r="AE117" s="365"/>
      <c r="AF117" s="365"/>
      <c r="AG117" s="171" t="s">
        <v>132</v>
      </c>
      <c r="AH117" s="310"/>
      <c r="AI117" s="310"/>
    </row>
    <row r="118" spans="1:35" ht="16.149999999999999" customHeight="1">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380">
        <f>AB116-AB114</f>
        <v>0</v>
      </c>
      <c r="AC118" s="380"/>
      <c r="AD118" s="380"/>
      <c r="AE118" s="380"/>
      <c r="AF118" s="380"/>
      <c r="AG118" s="171" t="s">
        <v>132</v>
      </c>
      <c r="AH118" s="310"/>
      <c r="AI118" s="310"/>
    </row>
    <row r="119" spans="1:35" ht="16.149999999999999" customHeight="1">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380">
        <f>AB117-AB115</f>
        <v>0</v>
      </c>
      <c r="AC119" s="380"/>
      <c r="AD119" s="380"/>
      <c r="AE119" s="380"/>
      <c r="AF119" s="380"/>
      <c r="AG119" s="171" t="s">
        <v>132</v>
      </c>
      <c r="AH119" s="310"/>
      <c r="AI119" s="310"/>
    </row>
    <row r="120" spans="1:35" ht="16.149999999999999" customHeight="1">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365"/>
      <c r="AC120" s="365"/>
      <c r="AD120" s="365"/>
      <c r="AE120" s="365"/>
      <c r="AF120" s="365"/>
      <c r="AG120" s="175" t="s">
        <v>132</v>
      </c>
      <c r="AH120" s="310"/>
      <c r="AI120" s="310"/>
    </row>
    <row r="121" spans="1:35" ht="16.149999999999999" customHeight="1" thickBot="1">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366"/>
      <c r="AC121" s="366"/>
      <c r="AD121" s="366"/>
      <c r="AE121" s="366"/>
      <c r="AF121" s="366"/>
      <c r="AG121" s="175" t="s">
        <v>142</v>
      </c>
      <c r="AH121" s="310"/>
      <c r="AI121" s="310"/>
    </row>
    <row r="122" spans="1:35" ht="16.350000000000001" customHeight="1" thickTop="1" thickBot="1">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446" t="e">
        <f>AB121/AB115*100</f>
        <v>#DIV/0!</v>
      </c>
      <c r="AC122" s="446"/>
      <c r="AD122" s="446"/>
      <c r="AE122" s="446"/>
      <c r="AF122" s="446"/>
      <c r="AG122" s="176" t="s">
        <v>143</v>
      </c>
      <c r="AH122" s="310"/>
      <c r="AI122" s="310"/>
    </row>
    <row r="123" spans="1:35" ht="16.350000000000001"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363"/>
      <c r="AB124" s="363"/>
      <c r="AC124" s="363"/>
      <c r="AD124" s="363"/>
      <c r="AE124" s="363"/>
      <c r="AF124" s="363"/>
      <c r="AG124" s="363"/>
      <c r="AH124" s="311"/>
      <c r="AI124" s="311"/>
    </row>
    <row r="125" spans="1:35" ht="16.149999999999999" customHeight="1">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449">
        <f>'（別添）_計画書（無床診療所及びⅡを算定する有床診療所）'!AB118</f>
        <v>0</v>
      </c>
      <c r="AC125" s="449"/>
      <c r="AD125" s="449"/>
      <c r="AE125" s="449"/>
      <c r="AF125" s="449"/>
      <c r="AG125" s="91" t="s">
        <v>141</v>
      </c>
      <c r="AH125" s="309"/>
      <c r="AI125" s="309"/>
    </row>
    <row r="126" spans="1:35" ht="16.149999999999999" customHeight="1">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450">
        <f>'（別添）_計画書（無床診療所及びⅡを算定する有床診療所）'!AB119</f>
        <v>0</v>
      </c>
      <c r="AC126" s="450"/>
      <c r="AD126" s="450"/>
      <c r="AE126" s="450"/>
      <c r="AF126" s="450"/>
      <c r="AG126" s="145" t="s">
        <v>132</v>
      </c>
      <c r="AH126" s="309"/>
      <c r="AI126" s="309"/>
    </row>
    <row r="127" spans="1:35" ht="16.149999999999999" customHeight="1">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451">
        <f>'（別添）_計画書（無床診療所及びⅡを算定する有床診療所）'!AB120</f>
        <v>0</v>
      </c>
      <c r="AC127" s="451"/>
      <c r="AD127" s="451"/>
      <c r="AE127" s="451"/>
      <c r="AF127" s="451"/>
      <c r="AG127" s="145" t="s">
        <v>132</v>
      </c>
      <c r="AH127" s="310"/>
      <c r="AI127" s="310"/>
    </row>
    <row r="128" spans="1:35" ht="16.149999999999999" customHeight="1">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381"/>
      <c r="AC128" s="381"/>
      <c r="AD128" s="381"/>
      <c r="AE128" s="381"/>
      <c r="AF128" s="381"/>
      <c r="AG128" s="171" t="s">
        <v>132</v>
      </c>
      <c r="AH128" s="310"/>
      <c r="AI128" s="310"/>
    </row>
    <row r="129" spans="1:35" ht="16.149999999999999" customHeight="1">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365"/>
      <c r="AC129" s="365"/>
      <c r="AD129" s="365"/>
      <c r="AE129" s="365"/>
      <c r="AF129" s="365"/>
      <c r="AG129" s="171" t="s">
        <v>132</v>
      </c>
      <c r="AH129" s="310"/>
      <c r="AI129" s="310"/>
    </row>
    <row r="130" spans="1:35" ht="16.149999999999999" customHeight="1">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380">
        <f>AB128-AB126</f>
        <v>0</v>
      </c>
      <c r="AC130" s="380"/>
      <c r="AD130" s="380"/>
      <c r="AE130" s="380"/>
      <c r="AF130" s="380"/>
      <c r="AG130" s="171" t="s">
        <v>132</v>
      </c>
      <c r="AH130" s="310"/>
      <c r="AI130" s="310"/>
    </row>
    <row r="131" spans="1:35" ht="16.149999999999999" customHeight="1">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380">
        <f>AB129-AB127</f>
        <v>0</v>
      </c>
      <c r="AC131" s="380"/>
      <c r="AD131" s="380"/>
      <c r="AE131" s="380"/>
      <c r="AF131" s="380"/>
      <c r="AG131" s="171" t="s">
        <v>132</v>
      </c>
      <c r="AH131" s="310"/>
      <c r="AI131" s="310"/>
    </row>
    <row r="132" spans="1:35" ht="16.149999999999999" customHeight="1">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365"/>
      <c r="AC132" s="365"/>
      <c r="AD132" s="365"/>
      <c r="AE132" s="365"/>
      <c r="AF132" s="365"/>
      <c r="AG132" s="175" t="s">
        <v>132</v>
      </c>
      <c r="AH132" s="310"/>
      <c r="AI132" s="310"/>
    </row>
    <row r="133" spans="1:35" ht="16.149999999999999" customHeight="1" thickBot="1">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366"/>
      <c r="AC133" s="366"/>
      <c r="AD133" s="366"/>
      <c r="AE133" s="366"/>
      <c r="AF133" s="366"/>
      <c r="AG133" s="175" t="s">
        <v>142</v>
      </c>
      <c r="AH133" s="310"/>
      <c r="AI133" s="310"/>
    </row>
    <row r="134" spans="1:35" ht="16.350000000000001" customHeight="1" thickTop="1" thickBot="1">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446" t="e">
        <f>AB133/AB127*100</f>
        <v>#DIV/0!</v>
      </c>
      <c r="AC134" s="446"/>
      <c r="AD134" s="446"/>
      <c r="AE134" s="446"/>
      <c r="AF134" s="446"/>
      <c r="AG134" s="176" t="s">
        <v>143</v>
      </c>
      <c r="AH134" s="310"/>
      <c r="AI134" s="310"/>
    </row>
    <row r="135" spans="1:35" ht="4.1500000000000004"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c r="A139" s="3"/>
      <c r="B139" s="3"/>
      <c r="C139" s="3"/>
      <c r="D139" s="3" t="s">
        <v>127</v>
      </c>
      <c r="E139" s="3"/>
      <c r="F139" s="377"/>
      <c r="G139" s="377"/>
      <c r="H139" s="3" t="s">
        <v>128</v>
      </c>
      <c r="I139" s="377"/>
      <c r="J139" s="377"/>
      <c r="K139" s="3" t="s">
        <v>129</v>
      </c>
      <c r="L139" s="377"/>
      <c r="M139" s="377"/>
      <c r="N139" s="3" t="s">
        <v>153</v>
      </c>
      <c r="O139" s="3"/>
      <c r="P139" s="3"/>
      <c r="Q139" s="3" t="s">
        <v>168</v>
      </c>
      <c r="R139" s="3"/>
      <c r="S139" s="3"/>
      <c r="T139" s="3"/>
      <c r="U139" s="378"/>
      <c r="V139" s="378"/>
      <c r="W139" s="378"/>
      <c r="X139" s="378"/>
      <c r="Y139" s="378"/>
      <c r="Z139" s="378"/>
      <c r="AA139" s="378"/>
      <c r="AB139" s="378"/>
      <c r="AC139" s="378"/>
      <c r="AD139" s="378"/>
      <c r="AE139" s="378"/>
      <c r="AF139" s="378"/>
      <c r="AG139" s="20"/>
    </row>
    <row r="140" spans="1:35" ht="10.9" customHeight="1">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kuBalRx4uv/r0p+fFRYBbL9qzfJGp2W0FJxlhW5F173U/WtP1u2YUTZ3Cevd8faIja0i96OAwwuiIHVeOJ2aiw==" saltValue="aw4cH/XoXiiL8jnewye1tw==" spinCount="100000" sheet="1" objects="1" scenarios="1"/>
  <mergeCells count="194">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B134:AF134"/>
    <mergeCell ref="F139:G139"/>
    <mergeCell ref="I139:J139"/>
    <mergeCell ref="L139:M139"/>
    <mergeCell ref="U139:AF139"/>
    <mergeCell ref="AB128:AF128"/>
    <mergeCell ref="AB129:AF129"/>
    <mergeCell ref="AB130:AF130"/>
    <mergeCell ref="AB131:AF131"/>
    <mergeCell ref="AB132:AF132"/>
    <mergeCell ref="AB133:AF133"/>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G24:H24"/>
    <mergeCell ref="M24:N24"/>
    <mergeCell ref="P24:Q24"/>
    <mergeCell ref="S24:Y24"/>
    <mergeCell ref="S27:X27"/>
    <mergeCell ref="D23:E23"/>
    <mergeCell ref="G23:H23"/>
    <mergeCell ref="M23:N23"/>
    <mergeCell ref="P23:Q23"/>
    <mergeCell ref="S23:Y23"/>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ageMargins left="0.25" right="0.25" top="0.75" bottom="0.75" header="0.3" footer="0.3"/>
  <pageSetup paperSize="9" scale="79" fitToHeight="0" orientation="portrait"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789331a-1fae-4122-b833-14ce75b1f29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80427C29BCEF49B839B52556230540" ma:contentTypeVersion="13" ma:contentTypeDescription="新しいドキュメントを作成します。" ma:contentTypeScope="" ma:versionID="e2b2bcd5427efdf0a85a25a616b35bb4">
  <xsd:schema xmlns:xsd="http://www.w3.org/2001/XMLSchema" xmlns:xs="http://www.w3.org/2001/XMLSchema" xmlns:p="http://schemas.microsoft.com/office/2006/metadata/properties" xmlns:ns3="e789331a-1fae-4122-b833-14ce75b1f297" xmlns:ns4="9da0a5d4-3544-4073-a21d-af8b977f7c11" targetNamespace="http://schemas.microsoft.com/office/2006/metadata/properties" ma:root="true" ma:fieldsID="e9c4dce133f0c7294c082b2c146fe91f" ns3:_="" ns4:_="">
    <xsd:import namespace="e789331a-1fae-4122-b833-14ce75b1f297"/>
    <xsd:import namespace="9da0a5d4-3544-4073-a21d-af8b977f7c1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_activity" minOccurs="0"/>
                <xsd:element ref="ns4:SharedWithUsers" minOccurs="0"/>
                <xsd:element ref="ns4:SharedWithDetails" minOccurs="0"/>
                <xsd:element ref="ns4:SharingHintHash"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331a-1fae-4122-b833-14ce75b1f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_activity" ma:index="14"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a0a5d4-3544-4073-a21d-af8b977f7c11"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CFBDB1-AF44-4309-8492-4D7EC15D1448}">
  <ds:schemaRefs>
    <ds:schemaRef ds:uri="http://purl.org/dc/terms/"/>
    <ds:schemaRef ds:uri="http://www.w3.org/XML/1998/namespace"/>
    <ds:schemaRef ds:uri="e789331a-1fae-4122-b833-14ce75b1f297"/>
    <ds:schemaRef ds:uri="9da0a5d4-3544-4073-a21d-af8b977f7c11"/>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9C17961-D699-4ED9-BC9E-5DCB92E23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331a-1fae-4122-b833-14ce75b1f297"/>
    <ds:schemaRef ds:uri="9da0a5d4-3544-4073-a21d-af8b977f7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7EF172-0E57-4331-B246-3594E5181F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医療機関集計用シート（横）</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2024-03-29T08:39:35Z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0x010100B480427C29BCEF49B839B52556230540</vt:lpwstr>
  </property>
</Properties>
</file>